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150" windowHeight="9180" activeTab="1"/>
  </bookViews>
  <sheets>
    <sheet name="Portsmouth " sheetId="2" r:id="rId1"/>
    <sheet name="Sheet1" sheetId="6" r:id="rId2"/>
  </sheets>
  <definedNames>
    <definedName name="RaceMark">#REF!</definedName>
  </definedNames>
  <calcPr calcId="124519"/>
</workbook>
</file>

<file path=xl/calcChain.xml><?xml version="1.0" encoding="utf-8"?>
<calcChain xmlns="http://schemas.openxmlformats.org/spreadsheetml/2006/main">
  <c r="J17" i="6"/>
  <c r="J19"/>
  <c r="J16"/>
  <c r="J14"/>
  <c r="J12"/>
  <c r="J13"/>
  <c r="J15"/>
  <c r="J20"/>
  <c r="J21"/>
  <c r="J18"/>
  <c r="K53" i="2"/>
  <c r="K57"/>
  <c r="K58"/>
  <c r="K61"/>
  <c r="K54"/>
  <c r="K60"/>
  <c r="K59"/>
  <c r="K62"/>
  <c r="K55"/>
  <c r="K56"/>
  <c r="K36"/>
  <c r="K34"/>
  <c r="K42"/>
  <c r="K35"/>
  <c r="K40"/>
  <c r="K37"/>
  <c r="K25"/>
  <c r="K17"/>
  <c r="K24"/>
  <c r="K23"/>
  <c r="K22"/>
  <c r="K18"/>
  <c r="J8" i="6"/>
  <c r="J9"/>
  <c r="J5"/>
  <c r="J7"/>
  <c r="J6"/>
  <c r="J4"/>
  <c r="K38" i="2"/>
  <c r="K43"/>
  <c r="K39"/>
  <c r="K41"/>
  <c r="K19"/>
  <c r="K20"/>
  <c r="K21"/>
  <c r="K16"/>
  <c r="M56" l="1"/>
  <c r="M55"/>
  <c r="N55" s="1"/>
  <c r="M62"/>
  <c r="N62" s="1"/>
  <c r="M59"/>
  <c r="M60"/>
  <c r="M54"/>
  <c r="N54" s="1"/>
  <c r="M61"/>
  <c r="N61" s="1"/>
  <c r="M58"/>
  <c r="M57"/>
  <c r="M53"/>
  <c r="N53" s="1"/>
  <c r="M34"/>
  <c r="M36"/>
  <c r="M37"/>
  <c r="M40"/>
  <c r="M35"/>
  <c r="M42"/>
  <c r="M23"/>
  <c r="M24"/>
  <c r="M17"/>
  <c r="M25"/>
  <c r="M18"/>
  <c r="M22"/>
  <c r="M38"/>
  <c r="M41"/>
  <c r="M39"/>
  <c r="M43"/>
  <c r="M19"/>
  <c r="M21"/>
  <c r="M16"/>
  <c r="M20"/>
  <c r="L53" l="1"/>
  <c r="O53" s="1"/>
  <c r="Q53" s="1"/>
  <c r="L61"/>
  <c r="O61" s="1"/>
  <c r="Q61" s="1"/>
  <c r="L54"/>
  <c r="O54" s="1"/>
  <c r="Q54" s="1"/>
  <c r="L62"/>
  <c r="O62" s="1"/>
  <c r="Q62" s="1"/>
  <c r="L55"/>
  <c r="O55" s="1"/>
  <c r="Q55" s="1"/>
  <c r="N58"/>
  <c r="N59"/>
  <c r="N57"/>
  <c r="N60"/>
  <c r="N56"/>
  <c r="L56" s="1"/>
  <c r="O56" s="1"/>
  <c r="N34"/>
  <c r="N36"/>
  <c r="L36"/>
  <c r="O36" s="1"/>
  <c r="Q36" s="1"/>
  <c r="N42"/>
  <c r="N35"/>
  <c r="L35" s="1"/>
  <c r="O35" s="1"/>
  <c r="Q35" s="1"/>
  <c r="N37"/>
  <c r="N40"/>
  <c r="L40" s="1"/>
  <c r="O40" s="1"/>
  <c r="Q40" s="1"/>
  <c r="N17"/>
  <c r="L17" s="1"/>
  <c r="O17" s="1"/>
  <c r="Q17" s="1"/>
  <c r="N23"/>
  <c r="N25"/>
  <c r="L25" s="1"/>
  <c r="O25" s="1"/>
  <c r="Q25" s="1"/>
  <c r="N24"/>
  <c r="N18"/>
  <c r="N22"/>
  <c r="N43"/>
  <c r="N41"/>
  <c r="L41" s="1"/>
  <c r="O41" s="1"/>
  <c r="Q41" s="1"/>
  <c r="N39"/>
  <c r="L39" s="1"/>
  <c r="O39" s="1"/>
  <c r="Q39" s="1"/>
  <c r="N38"/>
  <c r="L38" s="1"/>
  <c r="O38" s="1"/>
  <c r="N19"/>
  <c r="L19" s="1"/>
  <c r="O19" s="1"/>
  <c r="N16"/>
  <c r="L16" s="1"/>
  <c r="O16" s="1"/>
  <c r="N20"/>
  <c r="N21"/>
  <c r="L21" s="1"/>
  <c r="O21" s="1"/>
  <c r="L57" l="1"/>
  <c r="O57" s="1"/>
  <c r="Q57" s="1"/>
  <c r="L58"/>
  <c r="O58" s="1"/>
  <c r="Q58" s="1"/>
  <c r="S58" s="1"/>
  <c r="Q56"/>
  <c r="S56" s="1"/>
  <c r="S62"/>
  <c r="S61"/>
  <c r="T61" s="1"/>
  <c r="S55"/>
  <c r="T55" s="1"/>
  <c r="S54"/>
  <c r="S53"/>
  <c r="T53" s="1"/>
  <c r="L59"/>
  <c r="O59" s="1"/>
  <c r="Q59" s="1"/>
  <c r="L60"/>
  <c r="O60" s="1"/>
  <c r="Q60" s="1"/>
  <c r="S36"/>
  <c r="L34"/>
  <c r="O34" s="1"/>
  <c r="Q34" s="1"/>
  <c r="S40"/>
  <c r="S35"/>
  <c r="L37"/>
  <c r="O37" s="1"/>
  <c r="Q37" s="1"/>
  <c r="L42"/>
  <c r="O42" s="1"/>
  <c r="Q42" s="1"/>
  <c r="S25"/>
  <c r="S17"/>
  <c r="L24"/>
  <c r="O24" s="1"/>
  <c r="Q24" s="1"/>
  <c r="L23"/>
  <c r="O23" s="1"/>
  <c r="Q23" s="1"/>
  <c r="L22"/>
  <c r="O22" s="1"/>
  <c r="Q22" s="1"/>
  <c r="L18"/>
  <c r="O18" s="1"/>
  <c r="Q18" s="1"/>
  <c r="Q38"/>
  <c r="S38" s="1"/>
  <c r="T38" s="1"/>
  <c r="S39"/>
  <c r="S41"/>
  <c r="L43"/>
  <c r="O43" s="1"/>
  <c r="Q43" s="1"/>
  <c r="Q21"/>
  <c r="Q16"/>
  <c r="Q19"/>
  <c r="S19" s="1"/>
  <c r="L20"/>
  <c r="O20" s="1"/>
  <c r="Q20" s="1"/>
  <c r="S57" l="1"/>
  <c r="T57" s="1"/>
  <c r="S60"/>
  <c r="S59"/>
  <c r="T59" s="1"/>
  <c r="R53"/>
  <c r="U53" s="1"/>
  <c r="T54"/>
  <c r="R54" s="1"/>
  <c r="U54" s="1"/>
  <c r="R55"/>
  <c r="U55" s="1"/>
  <c r="T58"/>
  <c r="R58" s="1"/>
  <c r="U58" s="1"/>
  <c r="T56"/>
  <c r="R56" s="1"/>
  <c r="U56" s="1"/>
  <c r="R61"/>
  <c r="U61" s="1"/>
  <c r="T62"/>
  <c r="R62" s="1"/>
  <c r="U62" s="1"/>
  <c r="S34"/>
  <c r="T36"/>
  <c r="R36" s="1"/>
  <c r="U36" s="1"/>
  <c r="S42"/>
  <c r="S37"/>
  <c r="T35"/>
  <c r="R35" s="1"/>
  <c r="U35" s="1"/>
  <c r="T40"/>
  <c r="R40" s="1"/>
  <c r="U40" s="1"/>
  <c r="S24"/>
  <c r="S23"/>
  <c r="T25"/>
  <c r="R25" s="1"/>
  <c r="U25" s="1"/>
  <c r="T17"/>
  <c r="R17" s="1"/>
  <c r="U17" s="1"/>
  <c r="S18"/>
  <c r="S22"/>
  <c r="S43"/>
  <c r="R38"/>
  <c r="U38" s="1"/>
  <c r="T41"/>
  <c r="R41" s="1"/>
  <c r="U41" s="1"/>
  <c r="T39"/>
  <c r="R39" s="1"/>
  <c r="U39" s="1"/>
  <c r="S20"/>
  <c r="T20" s="1"/>
  <c r="R20" s="1"/>
  <c r="U20" s="1"/>
  <c r="S21"/>
  <c r="S16"/>
  <c r="T19"/>
  <c r="R19" s="1"/>
  <c r="U19" s="1"/>
  <c r="R57" l="1"/>
  <c r="U57" s="1"/>
  <c r="R59"/>
  <c r="U59" s="1"/>
  <c r="T60"/>
  <c r="R60" s="1"/>
  <c r="U60" s="1"/>
  <c r="T34"/>
  <c r="R34" s="1"/>
  <c r="U34" s="1"/>
  <c r="T37"/>
  <c r="R37" s="1"/>
  <c r="U37" s="1"/>
  <c r="T42"/>
  <c r="R42" s="1"/>
  <c r="U42" s="1"/>
  <c r="T24"/>
  <c r="R24" s="1"/>
  <c r="U24" s="1"/>
  <c r="T23"/>
  <c r="R23" s="1"/>
  <c r="U23" s="1"/>
  <c r="T22"/>
  <c r="R22" s="1"/>
  <c r="U22" s="1"/>
  <c r="T18"/>
  <c r="R18" s="1"/>
  <c r="U18" s="1"/>
  <c r="T43"/>
  <c r="R43" s="1"/>
  <c r="U43" s="1"/>
  <c r="T16"/>
  <c r="R16" s="1"/>
  <c r="U16" s="1"/>
  <c r="T21"/>
  <c r="R21" s="1"/>
  <c r="U21" s="1"/>
</calcChain>
</file>

<file path=xl/sharedStrings.xml><?xml version="1.0" encoding="utf-8"?>
<sst xmlns="http://schemas.openxmlformats.org/spreadsheetml/2006/main" count="213" uniqueCount="81">
  <si>
    <t>Lightning</t>
  </si>
  <si>
    <t>D-PN</t>
  </si>
  <si>
    <t>0-1</t>
  </si>
  <si>
    <t>Jolie</t>
  </si>
  <si>
    <t>Homsher</t>
  </si>
  <si>
    <t>Laser</t>
  </si>
  <si>
    <t>Jeff</t>
  </si>
  <si>
    <t>Timothy</t>
  </si>
  <si>
    <t>Olkowski</t>
  </si>
  <si>
    <t>Jimmy</t>
  </si>
  <si>
    <t>Skipper</t>
  </si>
  <si>
    <t>Sail #</t>
  </si>
  <si>
    <t>Moore</t>
  </si>
  <si>
    <t>Doug</t>
  </si>
  <si>
    <t>Hays</t>
  </si>
  <si>
    <t>2-3</t>
  </si>
  <si>
    <t>5-9</t>
  </si>
  <si>
    <t>VX ONE</t>
  </si>
  <si>
    <t>Albacore</t>
  </si>
  <si>
    <t>R1</t>
  </si>
  <si>
    <t>R2</t>
  </si>
  <si>
    <t>R3</t>
  </si>
  <si>
    <t>TOTAL</t>
  </si>
  <si>
    <t>Finish Time</t>
  </si>
  <si>
    <t>Elapsed Time</t>
  </si>
  <si>
    <t>Remarks</t>
  </si>
  <si>
    <t>(hr)</t>
  </si>
  <si>
    <t>(min)</t>
  </si>
  <si>
    <t>(sec)</t>
  </si>
  <si>
    <t>(Total Sec)</t>
  </si>
  <si>
    <t>(DNS/DNF)</t>
  </si>
  <si>
    <t>Start Time</t>
  </si>
  <si>
    <t>CT (Corrected Time) = ET (Elapsed Time) X 100 / HC (Handicap) - See more at: http://www.ussailing.org/racing/offshore-big-boats/portsmouth-yardstick/#sthash.QEB5OKKz.dpuf</t>
  </si>
  <si>
    <t>Sort by Q for finish order</t>
  </si>
  <si>
    <t>Beaufort Number</t>
  </si>
  <si>
    <t>Kts</t>
  </si>
  <si>
    <t>0-3</t>
  </si>
  <si>
    <t>4-10</t>
  </si>
  <si>
    <t>11-16</t>
  </si>
  <si>
    <t>17-47</t>
  </si>
  <si>
    <t>Position</t>
  </si>
  <si>
    <t>Portsmouth</t>
  </si>
  <si>
    <t>Boat Name</t>
  </si>
  <si>
    <t>Type</t>
  </si>
  <si>
    <t>Corrected Time</t>
  </si>
  <si>
    <t xml:space="preserve">Wind: </t>
  </si>
  <si>
    <t>RACE 1</t>
  </si>
  <si>
    <t>USPN</t>
  </si>
  <si>
    <t>Boat</t>
  </si>
  <si>
    <t>RACE 2</t>
  </si>
  <si>
    <t>Steve</t>
  </si>
  <si>
    <t>Eagley</t>
  </si>
  <si>
    <t>Mike</t>
  </si>
  <si>
    <t>Pleva</t>
  </si>
  <si>
    <t>V15</t>
  </si>
  <si>
    <t>Curtis</t>
  </si>
  <si>
    <t>Aaron</t>
  </si>
  <si>
    <t>Robert &amp; Caroline</t>
  </si>
  <si>
    <t>Ed &amp; Lynn</t>
  </si>
  <si>
    <t>Todd &amp; Jennifer</t>
  </si>
  <si>
    <t>Mark Witte</t>
  </si>
  <si>
    <t>VX1</t>
  </si>
  <si>
    <t>Jackie Meiser</t>
  </si>
  <si>
    <t xml:space="preserve">Karol </t>
  </si>
  <si>
    <t>Carlsen</t>
  </si>
  <si>
    <t>David Meiser</t>
  </si>
  <si>
    <t>Bucc</t>
  </si>
  <si>
    <t>Dan Bowman</t>
  </si>
  <si>
    <t>square top laser</t>
  </si>
  <si>
    <t>8 kts</t>
  </si>
  <si>
    <t>DNS</t>
  </si>
  <si>
    <t>RACE 3</t>
  </si>
  <si>
    <t>6kts</t>
  </si>
  <si>
    <t>7.5 kts</t>
  </si>
  <si>
    <t>Porter</t>
  </si>
  <si>
    <t>Ed Sierra &amp; Lynn Roland</t>
  </si>
  <si>
    <t>Jackie Meiser &amp; Henry J</t>
  </si>
  <si>
    <t>David Meiser &amp; Luis</t>
  </si>
  <si>
    <t>Robert Brunger &amp; Caroline</t>
  </si>
  <si>
    <t>Jimmy Yurko &amp; Scotty Roland</t>
  </si>
  <si>
    <t>Tie</t>
  </si>
</sst>
</file>

<file path=xl/styles.xml><?xml version="1.0" encoding="utf-8"?>
<styleSheet xmlns="http://schemas.openxmlformats.org/spreadsheetml/2006/main">
  <numFmts count="2">
    <numFmt numFmtId="164" formatCode="00"/>
    <numFmt numFmtId="165" formatCode="0.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rgb="FF000000"/>
      <name val="Arial"/>
      <family val="2"/>
    </font>
    <font>
      <sz val="11"/>
      <color rgb="FF373737"/>
      <name val="Inherit"/>
    </font>
    <font>
      <sz val="12"/>
      <color indexed="12"/>
      <name val="Arial"/>
      <family val="2"/>
    </font>
    <font>
      <sz val="11"/>
      <color theme="1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DDDDDD"/>
      </top>
      <bottom/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3">
    <xf numFmtId="0" fontId="0" fillId="0" borderId="0" xfId="0"/>
    <xf numFmtId="16" fontId="19" fillId="33" borderId="10" xfId="0" quotePrefix="1" applyNumberFormat="1" applyFont="1" applyFill="1" applyBorder="1" applyAlignment="1">
      <alignment horizontal="left" wrapText="1" indent="1"/>
    </xf>
    <xf numFmtId="0" fontId="21" fillId="0" borderId="0" xfId="0" applyFont="1"/>
    <xf numFmtId="164" fontId="20" fillId="34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wrapText="1"/>
    </xf>
    <xf numFmtId="164" fontId="24" fillId="0" borderId="0" xfId="0" applyNumberFormat="1" applyFont="1" applyBorder="1" applyAlignment="1">
      <alignment horizontal="center"/>
    </xf>
    <xf numFmtId="164" fontId="25" fillId="34" borderId="14" xfId="0" applyNumberFormat="1" applyFont="1" applyFill="1" applyBorder="1" applyAlignment="1" applyProtection="1">
      <alignment horizontal="center"/>
      <protection locked="0"/>
    </xf>
    <xf numFmtId="0" fontId="22" fillId="0" borderId="14" xfId="0" applyFont="1" applyBorder="1" applyAlignment="1">
      <alignment horizontal="center"/>
    </xf>
    <xf numFmtId="164" fontId="25" fillId="0" borderId="13" xfId="0" applyNumberFormat="1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164" fontId="25" fillId="0" borderId="14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165" fontId="24" fillId="0" borderId="14" xfId="0" applyNumberFormat="1" applyFont="1" applyBorder="1" applyAlignment="1">
      <alignment horizontal="center"/>
    </xf>
    <xf numFmtId="0" fontId="24" fillId="0" borderId="14" xfId="0" applyFont="1" applyBorder="1" applyAlignment="1" applyProtection="1">
      <alignment horizontal="center"/>
      <protection locked="0"/>
    </xf>
    <xf numFmtId="0" fontId="0" fillId="0" borderId="0" xfId="0"/>
    <xf numFmtId="0" fontId="18" fillId="0" borderId="0" xfId="0" applyFont="1"/>
    <xf numFmtId="0" fontId="19" fillId="33" borderId="10" xfId="0" applyFont="1" applyFill="1" applyBorder="1" applyAlignment="1">
      <alignment horizontal="left" wrapText="1" indent="1"/>
    </xf>
    <xf numFmtId="0" fontId="19" fillId="33" borderId="11" xfId="0" applyFont="1" applyFill="1" applyBorder="1" applyAlignment="1">
      <alignment horizontal="left" wrapText="1" indent="1"/>
    </xf>
    <xf numFmtId="165" fontId="25" fillId="0" borderId="15" xfId="0" applyNumberFormat="1" applyFont="1" applyBorder="1" applyAlignment="1">
      <alignment horizontal="center"/>
    </xf>
    <xf numFmtId="165" fontId="25" fillId="0" borderId="14" xfId="0" applyNumberFormat="1" applyFont="1" applyBorder="1" applyAlignment="1">
      <alignment horizontal="center"/>
    </xf>
    <xf numFmtId="164" fontId="25" fillId="0" borderId="13" xfId="0" applyNumberFormat="1" applyFont="1" applyFill="1" applyBorder="1" applyAlignment="1" applyProtection="1">
      <alignment horizontal="center"/>
    </xf>
    <xf numFmtId="0" fontId="26" fillId="35" borderId="14" xfId="0" applyFont="1" applyFill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0" fontId="19" fillId="36" borderId="10" xfId="0" applyFont="1" applyFill="1" applyBorder="1" applyAlignment="1">
      <alignment horizontal="left" wrapText="1" indent="1"/>
    </xf>
    <xf numFmtId="16" fontId="19" fillId="36" borderId="10" xfId="0" quotePrefix="1" applyNumberFormat="1" applyFont="1" applyFill="1" applyBorder="1" applyAlignment="1">
      <alignment horizontal="left" wrapText="1" indent="1"/>
    </xf>
    <xf numFmtId="0" fontId="19" fillId="36" borderId="10" xfId="0" quotePrefix="1" applyFont="1" applyFill="1" applyBorder="1" applyAlignment="1">
      <alignment horizontal="left" wrapText="1" indent="1"/>
    </xf>
    <xf numFmtId="0" fontId="0" fillId="0" borderId="0" xfId="0" applyFill="1"/>
    <xf numFmtId="0" fontId="23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13" xfId="0" applyFont="1" applyBorder="1"/>
    <xf numFmtId="0" fontId="16" fillId="0" borderId="13" xfId="0" applyFont="1" applyBorder="1" applyAlignment="1">
      <alignment horizontal="center"/>
    </xf>
    <xf numFmtId="0" fontId="0" fillId="37" borderId="13" xfId="0" applyFill="1" applyBorder="1"/>
    <xf numFmtId="0" fontId="0" fillId="37" borderId="13" xfId="0" applyFill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27" fillId="0" borderId="0" xfId="0" applyFont="1" applyFill="1" applyAlignment="1">
      <alignment wrapText="1"/>
    </xf>
    <xf numFmtId="0" fontId="21" fillId="0" borderId="13" xfId="0" applyFont="1" applyBorder="1"/>
    <xf numFmtId="0" fontId="0" fillId="0" borderId="13" xfId="0" applyFill="1" applyBorder="1" applyAlignment="1">
      <alignment wrapText="1"/>
    </xf>
    <xf numFmtId="0" fontId="1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22" fillId="0" borderId="19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8" fillId="38" borderId="13" xfId="0" applyFont="1" applyFill="1" applyBorder="1" applyAlignment="1">
      <alignment horizontal="center" vertical="center" textRotation="90"/>
    </xf>
    <xf numFmtId="0" fontId="28" fillId="38" borderId="12" xfId="0" applyFont="1" applyFill="1" applyBorder="1" applyAlignment="1">
      <alignment horizontal="center" vertical="center" textRotation="90"/>
    </xf>
    <xf numFmtId="0" fontId="28" fillId="38" borderId="18" xfId="0" applyFont="1" applyFill="1" applyBorder="1" applyAlignment="1">
      <alignment horizontal="center" vertical="center" textRotation="90"/>
    </xf>
    <xf numFmtId="0" fontId="28" fillId="38" borderId="14" xfId="0" applyFont="1" applyFill="1" applyBorder="1" applyAlignment="1">
      <alignment horizontal="center" vertical="center" textRotation="90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0" fillId="37" borderId="13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Fill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topLeftCell="D40" workbookViewId="0">
      <selection activeCell="U56" sqref="U56"/>
    </sheetView>
  </sheetViews>
  <sheetFormatPr defaultRowHeight="15"/>
  <cols>
    <col min="2" max="2" width="11.7109375" customWidth="1"/>
    <col min="3" max="3" width="12.28515625" customWidth="1"/>
    <col min="7" max="7" width="0" hidden="1" customWidth="1"/>
    <col min="10" max="10" width="9.42578125" customWidth="1"/>
    <col min="11" max="11" width="9.140625" hidden="1" customWidth="1"/>
    <col min="12" max="12" width="10.7109375" hidden="1" customWidth="1"/>
    <col min="16" max="18" width="9.140625" customWidth="1"/>
    <col min="22" max="22" width="9.140625" customWidth="1"/>
    <col min="27" max="27" width="10.42578125" customWidth="1"/>
    <col min="28" max="28" width="11.85546875" customWidth="1"/>
    <col min="29" max="29" width="13.140625" customWidth="1"/>
  </cols>
  <sheetData>
    <row r="1" spans="1:23" s="17" customFormat="1" ht="15.75" thickBot="1">
      <c r="C1" s="17" t="s">
        <v>34</v>
      </c>
    </row>
    <row r="2" spans="1:23" ht="15.75" thickBot="1">
      <c r="B2" s="19" t="s">
        <v>1</v>
      </c>
      <c r="C2" s="19" t="s">
        <v>2</v>
      </c>
      <c r="D2" s="1" t="s">
        <v>15</v>
      </c>
      <c r="E2" s="19">
        <v>4</v>
      </c>
      <c r="F2" s="1" t="s">
        <v>16</v>
      </c>
    </row>
    <row r="3" spans="1:23" s="17" customFormat="1" ht="15.75" thickBot="1">
      <c r="B3" s="26" t="s">
        <v>35</v>
      </c>
      <c r="C3" s="26" t="s">
        <v>36</v>
      </c>
      <c r="D3" s="27" t="s">
        <v>37</v>
      </c>
      <c r="E3" s="28" t="s">
        <v>38</v>
      </c>
      <c r="F3" s="27" t="s">
        <v>39</v>
      </c>
    </row>
    <row r="4" spans="1:23" ht="15.75" thickBot="1">
      <c r="A4" s="17" t="s">
        <v>17</v>
      </c>
      <c r="B4" s="20">
        <v>77</v>
      </c>
      <c r="C4" s="20">
        <v>78.400000000000006</v>
      </c>
      <c r="D4" s="20">
        <v>75.900000000000006</v>
      </c>
      <c r="E4" s="20">
        <v>75.5</v>
      </c>
      <c r="F4" s="20">
        <v>75.5</v>
      </c>
    </row>
    <row r="5" spans="1:23">
      <c r="A5" s="17" t="s">
        <v>18</v>
      </c>
      <c r="B5">
        <v>90.3</v>
      </c>
      <c r="C5">
        <v>94.5</v>
      </c>
      <c r="D5">
        <v>92.5</v>
      </c>
      <c r="E5">
        <v>88.7</v>
      </c>
      <c r="F5">
        <v>85.8</v>
      </c>
    </row>
    <row r="6" spans="1:23">
      <c r="A6" s="17" t="s">
        <v>0</v>
      </c>
      <c r="B6">
        <v>87</v>
      </c>
      <c r="C6">
        <v>92.6</v>
      </c>
      <c r="D6">
        <v>87.6</v>
      </c>
      <c r="E6">
        <v>85.4</v>
      </c>
      <c r="F6">
        <v>83.9</v>
      </c>
    </row>
    <row r="7" spans="1:23">
      <c r="A7" s="17"/>
      <c r="H7" s="18"/>
      <c r="I7" s="17"/>
      <c r="J7" s="17"/>
      <c r="K7" s="17"/>
      <c r="L7" s="17"/>
    </row>
    <row r="8" spans="1:23" ht="15" customHeight="1">
      <c r="A8" s="17"/>
      <c r="H8" s="18"/>
      <c r="I8" s="17"/>
      <c r="J8" s="17"/>
      <c r="K8" s="17"/>
      <c r="L8" s="17"/>
      <c r="M8" s="18" t="s">
        <v>32</v>
      </c>
    </row>
    <row r="10" spans="1:23" ht="18.75">
      <c r="A10" s="40"/>
      <c r="B10" s="4"/>
    </row>
    <row r="11" spans="1:23">
      <c r="A11" s="47" t="s">
        <v>46</v>
      </c>
      <c r="B11" s="47"/>
      <c r="C11" s="47"/>
      <c r="F11" s="29"/>
      <c r="H11" s="51" t="s">
        <v>31</v>
      </c>
      <c r="I11" s="51"/>
      <c r="J11" s="51"/>
      <c r="P11" s="17" t="s">
        <v>33</v>
      </c>
    </row>
    <row r="12" spans="1:23" ht="15.75" thickBot="1">
      <c r="A12" s="47"/>
      <c r="B12" s="47"/>
      <c r="C12" s="47"/>
      <c r="D12" s="33" t="s">
        <v>45</v>
      </c>
      <c r="E12" s="33" t="s">
        <v>69</v>
      </c>
      <c r="F12" s="29"/>
      <c r="H12" s="11" t="s">
        <v>26</v>
      </c>
      <c r="I12" s="11" t="s">
        <v>27</v>
      </c>
      <c r="J12" s="11" t="s">
        <v>28</v>
      </c>
    </row>
    <row r="13" spans="1:23" ht="16.5" customHeight="1" thickTop="1">
      <c r="F13" s="29"/>
      <c r="H13" s="3">
        <v>0</v>
      </c>
      <c r="I13" s="3">
        <v>0</v>
      </c>
      <c r="J13" s="3">
        <v>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3">
      <c r="F14" s="17"/>
      <c r="H14" s="51" t="s">
        <v>23</v>
      </c>
      <c r="I14" s="51"/>
      <c r="J14" s="51"/>
      <c r="K14" s="14"/>
      <c r="L14" s="12"/>
      <c r="M14" s="52" t="s">
        <v>24</v>
      </c>
      <c r="N14" s="52"/>
      <c r="O14" s="52"/>
      <c r="P14" s="41"/>
      <c r="Q14" s="52" t="s">
        <v>44</v>
      </c>
      <c r="R14" s="53"/>
      <c r="S14" s="53"/>
      <c r="T14" s="53"/>
      <c r="U14" s="53"/>
      <c r="V14" s="7" t="s">
        <v>25</v>
      </c>
      <c r="W14" s="49" t="s">
        <v>40</v>
      </c>
    </row>
    <row r="15" spans="1:23" ht="15.75" customHeight="1" thickBot="1">
      <c r="A15" s="48" t="s">
        <v>10</v>
      </c>
      <c r="B15" s="48"/>
      <c r="C15" s="34" t="s">
        <v>42</v>
      </c>
      <c r="D15" s="34" t="s">
        <v>48</v>
      </c>
      <c r="E15" s="34" t="s">
        <v>11</v>
      </c>
      <c r="F15" s="35" t="s">
        <v>47</v>
      </c>
      <c r="H15" s="11" t="s">
        <v>26</v>
      </c>
      <c r="I15" s="11" t="s">
        <v>27</v>
      </c>
      <c r="J15" s="11" t="s">
        <v>28</v>
      </c>
      <c r="K15" s="11"/>
      <c r="L15" s="11"/>
      <c r="M15" s="11" t="s">
        <v>26</v>
      </c>
      <c r="N15" s="11" t="s">
        <v>27</v>
      </c>
      <c r="O15" s="9" t="s">
        <v>28</v>
      </c>
      <c r="P15" s="2"/>
      <c r="Q15" s="11" t="s">
        <v>29</v>
      </c>
      <c r="R15" s="11"/>
      <c r="S15" s="11" t="s">
        <v>26</v>
      </c>
      <c r="T15" s="11" t="s">
        <v>27</v>
      </c>
      <c r="U15" s="11" t="s">
        <v>28</v>
      </c>
      <c r="V15" s="11" t="s">
        <v>30</v>
      </c>
      <c r="W15" s="50"/>
    </row>
    <row r="16" spans="1:23" ht="15.75" thickTop="1">
      <c r="A16" s="42" t="s">
        <v>55</v>
      </c>
      <c r="B16" s="42" t="s">
        <v>56</v>
      </c>
      <c r="C16" s="42"/>
      <c r="D16" s="42" t="s">
        <v>54</v>
      </c>
      <c r="E16" s="42">
        <v>347</v>
      </c>
      <c r="F16" s="38">
        <v>91.2</v>
      </c>
      <c r="H16" s="6">
        <v>0</v>
      </c>
      <c r="I16" s="6">
        <v>15</v>
      </c>
      <c r="J16" s="6">
        <v>13</v>
      </c>
      <c r="K16" s="16">
        <f>((H16*60*60+I16*60+J16)-(H$13*60*60+I$13*60+J$13))</f>
        <v>913</v>
      </c>
      <c r="L16" s="15">
        <f>M16*60*60+N16*60</f>
        <v>900</v>
      </c>
      <c r="M16" s="13">
        <f>ROUNDDOWN(K16/60/60, 0)</f>
        <v>0</v>
      </c>
      <c r="N16" s="10">
        <f>ROUNDDOWN((K16 - (M16*60*60))/60, 0)</f>
        <v>15</v>
      </c>
      <c r="O16" s="8">
        <f>K16-L16</f>
        <v>13</v>
      </c>
      <c r="P16" s="5"/>
      <c r="Q16" s="21">
        <f>((M16*60+N16)*60+O16)*100/F16</f>
        <v>1001.0964912280701</v>
      </c>
      <c r="R16" s="22">
        <f>S16*60*60+T16*60</f>
        <v>960</v>
      </c>
      <c r="S16" s="13">
        <f>ROUNDDOWN(Q16/60/60, 0)</f>
        <v>0</v>
      </c>
      <c r="T16" s="10">
        <f>ROUNDDOWN((Q16 - (S16*60*60))/60, 0)</f>
        <v>16</v>
      </c>
      <c r="U16" s="23">
        <f>Q16-R16</f>
        <v>41.096491228070136</v>
      </c>
      <c r="V16" s="24"/>
      <c r="W16" s="23">
        <v>1</v>
      </c>
    </row>
    <row r="17" spans="1:23">
      <c r="A17" s="42" t="s">
        <v>9</v>
      </c>
      <c r="B17" s="42"/>
      <c r="C17" s="42"/>
      <c r="D17" s="42" t="s">
        <v>66</v>
      </c>
      <c r="E17" s="42">
        <v>5276</v>
      </c>
      <c r="F17" s="38">
        <v>87</v>
      </c>
      <c r="H17" s="6">
        <v>0</v>
      </c>
      <c r="I17" s="6">
        <v>14</v>
      </c>
      <c r="J17" s="6">
        <v>55</v>
      </c>
      <c r="K17" s="16">
        <f>((H17*60*60+I17*60+J17)-(H$13*60*60+I$13*60+J$13))</f>
        <v>895</v>
      </c>
      <c r="L17" s="22">
        <f>M17*60*60+N17*60</f>
        <v>840</v>
      </c>
      <c r="M17" s="13">
        <f>ROUNDDOWN(K17/60/60, 0)</f>
        <v>0</v>
      </c>
      <c r="N17" s="10">
        <f>ROUNDDOWN((K17 - (M17*60*60))/60, 0)</f>
        <v>14</v>
      </c>
      <c r="O17" s="10">
        <f>K17-L17</f>
        <v>55</v>
      </c>
      <c r="P17" s="25"/>
      <c r="Q17" s="21">
        <f>((M17*60+N17)*60+O17)*100/F17</f>
        <v>1028.7356321839081</v>
      </c>
      <c r="R17" s="22">
        <f>S17*60*60+T17*60</f>
        <v>1020</v>
      </c>
      <c r="S17" s="13">
        <f>ROUNDDOWN(Q17/60/60, 0)</f>
        <v>0</v>
      </c>
      <c r="T17" s="10">
        <f>ROUNDDOWN((Q17 - (S17*60*60))/60, 0)</f>
        <v>17</v>
      </c>
      <c r="U17" s="23">
        <f>Q17-R17</f>
        <v>8.7356321839081374</v>
      </c>
      <c r="V17" s="24"/>
      <c r="W17" s="23">
        <v>2</v>
      </c>
    </row>
    <row r="18" spans="1:23" ht="30">
      <c r="A18" s="42" t="s">
        <v>60</v>
      </c>
      <c r="B18" s="42"/>
      <c r="C18" s="42"/>
      <c r="D18" s="42" t="s">
        <v>61</v>
      </c>
      <c r="E18" s="42">
        <v>158</v>
      </c>
      <c r="F18" s="38">
        <v>75.900000000000006</v>
      </c>
      <c r="H18" s="6">
        <v>0</v>
      </c>
      <c r="I18" s="6">
        <v>13</v>
      </c>
      <c r="J18" s="6">
        <v>8</v>
      </c>
      <c r="K18" s="16">
        <f>((H18*60*60+I18*60+J18)-(H$13*60*60+I$13*60+J$13))</f>
        <v>788</v>
      </c>
      <c r="L18" s="22">
        <f>M18*60*60+N18*60</f>
        <v>780</v>
      </c>
      <c r="M18" s="13">
        <f>ROUNDDOWN(K18/60/60, 0)</f>
        <v>0</v>
      </c>
      <c r="N18" s="10">
        <f>ROUNDDOWN((K18 - (M18*60*60))/60, 0)</f>
        <v>13</v>
      </c>
      <c r="O18" s="10">
        <f>K18-L18</f>
        <v>8</v>
      </c>
      <c r="P18" s="25"/>
      <c r="Q18" s="21">
        <f>((M18*60+N18)*60+O18)*100/F18</f>
        <v>1038.2081686429513</v>
      </c>
      <c r="R18" s="22">
        <f>S18*60*60+T18*60</f>
        <v>1020</v>
      </c>
      <c r="S18" s="13">
        <f>ROUNDDOWN(Q18/60/60, 0)</f>
        <v>0</v>
      </c>
      <c r="T18" s="10">
        <f>ROUNDDOWN((Q18 - (S18*60*60))/60, 0)</f>
        <v>17</v>
      </c>
      <c r="U18" s="23">
        <f>Q18-R18</f>
        <v>18.20816864295125</v>
      </c>
      <c r="V18" s="24"/>
      <c r="W18" s="23">
        <v>3</v>
      </c>
    </row>
    <row r="19" spans="1:23" ht="16.5" customHeight="1">
      <c r="A19" s="42" t="s">
        <v>58</v>
      </c>
      <c r="B19" s="42"/>
      <c r="C19" s="42"/>
      <c r="D19" s="42">
        <v>420</v>
      </c>
      <c r="E19" s="42">
        <v>10</v>
      </c>
      <c r="F19" s="38">
        <v>100</v>
      </c>
      <c r="H19" s="6">
        <v>0</v>
      </c>
      <c r="I19" s="6">
        <v>17</v>
      </c>
      <c r="J19" s="6">
        <v>47</v>
      </c>
      <c r="K19" s="16">
        <f>((H19*60*60+I19*60+J19)-(H$13*60*60+I$13*60+J$13))</f>
        <v>1067</v>
      </c>
      <c r="L19" s="22">
        <f>M19*60*60+N19*60</f>
        <v>1020</v>
      </c>
      <c r="M19" s="13">
        <f>ROUNDDOWN(K19/60/60, 0)</f>
        <v>0</v>
      </c>
      <c r="N19" s="10">
        <f>ROUNDDOWN((K19 - (M19*60*60))/60, 0)</f>
        <v>17</v>
      </c>
      <c r="O19" s="10">
        <f>K19-L19</f>
        <v>47</v>
      </c>
      <c r="P19" s="25"/>
      <c r="Q19" s="21">
        <f>((M19*60+N19)*60+O19)*100/F19</f>
        <v>1067</v>
      </c>
      <c r="R19" s="22">
        <f>S19*60*60+T19*60</f>
        <v>1020</v>
      </c>
      <c r="S19" s="13">
        <f>ROUNDDOWN(Q19/60/60, 0)</f>
        <v>0</v>
      </c>
      <c r="T19" s="10">
        <f>ROUNDDOWN((Q19 - (S19*60*60))/60, 0)</f>
        <v>17</v>
      </c>
      <c r="U19" s="23">
        <f>Q19-R19</f>
        <v>47</v>
      </c>
      <c r="V19" s="24"/>
      <c r="W19" s="23">
        <v>4</v>
      </c>
    </row>
    <row r="20" spans="1:23" s="17" customFormat="1" ht="30">
      <c r="A20" s="42" t="s">
        <v>59</v>
      </c>
      <c r="B20" s="42"/>
      <c r="C20" s="42"/>
      <c r="D20" s="42">
        <v>420</v>
      </c>
      <c r="E20" s="42">
        <v>7</v>
      </c>
      <c r="F20" s="38">
        <v>100</v>
      </c>
      <c r="H20" s="6">
        <v>0</v>
      </c>
      <c r="I20" s="6">
        <v>18</v>
      </c>
      <c r="J20" s="6">
        <v>26</v>
      </c>
      <c r="K20" s="16">
        <f>((H20*60*60+I20*60+J20)-(H$13*60*60+I$13*60+J$13))</f>
        <v>1106</v>
      </c>
      <c r="L20" s="15">
        <f>M20*60*60+N20*60</f>
        <v>1080</v>
      </c>
      <c r="M20" s="13">
        <f>ROUNDDOWN(K20/60/60, 0)</f>
        <v>0</v>
      </c>
      <c r="N20" s="10">
        <f>ROUNDDOWN((K20 - (M20*60*60))/60, 0)</f>
        <v>18</v>
      </c>
      <c r="O20" s="10">
        <f>K20-L20</f>
        <v>26</v>
      </c>
      <c r="P20" s="5"/>
      <c r="Q20" s="21">
        <f>((M20*60+N20)*60+O20)*100/F20</f>
        <v>1106</v>
      </c>
      <c r="R20" s="22">
        <f>S20*60*60+T20*60</f>
        <v>1080</v>
      </c>
      <c r="S20" s="13">
        <f>ROUNDDOWN(Q20/60/60, 0)</f>
        <v>0</v>
      </c>
      <c r="T20" s="10">
        <f>ROUNDDOWN((Q20 - (S20*60*60))/60, 0)</f>
        <v>18</v>
      </c>
      <c r="U20" s="23">
        <f>Q20-R20</f>
        <v>26</v>
      </c>
      <c r="V20" s="24"/>
      <c r="W20" s="23">
        <v>5</v>
      </c>
    </row>
    <row r="21" spans="1:23" s="17" customFormat="1" ht="16.5" customHeight="1">
      <c r="A21" s="42" t="s">
        <v>57</v>
      </c>
      <c r="B21" s="42"/>
      <c r="C21" s="42"/>
      <c r="D21" s="42" t="s">
        <v>54</v>
      </c>
      <c r="E21" s="42">
        <v>1294</v>
      </c>
      <c r="F21" s="38">
        <v>91.2</v>
      </c>
      <c r="H21" s="6">
        <v>0</v>
      </c>
      <c r="I21" s="6">
        <v>17</v>
      </c>
      <c r="J21" s="6">
        <v>2</v>
      </c>
      <c r="K21" s="16">
        <f>((H21*60*60+I21*60+J21)-(H$13*60*60+I$13*60+J$13))</f>
        <v>1022</v>
      </c>
      <c r="L21" s="15">
        <f>M21*60*60+N21*60</f>
        <v>1020</v>
      </c>
      <c r="M21" s="13">
        <f>ROUNDDOWN(K21/60/60, 0)</f>
        <v>0</v>
      </c>
      <c r="N21" s="10">
        <f>ROUNDDOWN((K21 - (M21*60*60))/60, 0)</f>
        <v>17</v>
      </c>
      <c r="O21" s="10">
        <f>K21-L21</f>
        <v>2</v>
      </c>
      <c r="P21" s="5"/>
      <c r="Q21" s="21">
        <f>((M21*60+N21)*60+O21)*100/F21</f>
        <v>1120.6140350877192</v>
      </c>
      <c r="R21" s="22">
        <f>S21*60*60+T21*60</f>
        <v>1080</v>
      </c>
      <c r="S21" s="13">
        <f>ROUNDDOWN(Q21/60/60, 0)</f>
        <v>0</v>
      </c>
      <c r="T21" s="10">
        <f>ROUNDDOWN((Q21 - (S21*60*60))/60, 0)</f>
        <v>18</v>
      </c>
      <c r="U21" s="23">
        <f>Q21-R21</f>
        <v>40.61403508771923</v>
      </c>
      <c r="V21" s="24"/>
      <c r="W21" s="23">
        <v>6</v>
      </c>
    </row>
    <row r="22" spans="1:23" s="17" customFormat="1" ht="30">
      <c r="A22" s="42" t="s">
        <v>62</v>
      </c>
      <c r="B22" s="42"/>
      <c r="C22" s="42"/>
      <c r="D22" s="42">
        <v>420</v>
      </c>
      <c r="E22" s="42">
        <v>11</v>
      </c>
      <c r="F22" s="38">
        <v>100</v>
      </c>
      <c r="H22" s="6">
        <v>0</v>
      </c>
      <c r="I22" s="6">
        <v>18</v>
      </c>
      <c r="J22" s="6">
        <v>49</v>
      </c>
      <c r="K22" s="16">
        <f>((H22*60*60+I22*60+J22)-(H$13*60*60+I$13*60+J$13))</f>
        <v>1129</v>
      </c>
      <c r="L22" s="15">
        <f>M22*60*60+N22*60</f>
        <v>1080</v>
      </c>
      <c r="M22" s="13">
        <f>ROUNDDOWN(K22/60/60, 0)</f>
        <v>0</v>
      </c>
      <c r="N22" s="10">
        <f>ROUNDDOWN((K22 - (M22*60*60))/60, 0)</f>
        <v>18</v>
      </c>
      <c r="O22" s="8">
        <f>K22-L22</f>
        <v>49</v>
      </c>
      <c r="P22" s="5"/>
      <c r="Q22" s="21">
        <f>((M22*60+N22)*60+O22)*100/F22</f>
        <v>1129</v>
      </c>
      <c r="R22" s="22">
        <f>S22*60*60+T22*60</f>
        <v>1080</v>
      </c>
      <c r="S22" s="13">
        <f>ROUNDDOWN(Q22/60/60, 0)</f>
        <v>0</v>
      </c>
      <c r="T22" s="10">
        <f>ROUNDDOWN((Q22 - (S22*60*60))/60, 0)</f>
        <v>18</v>
      </c>
      <c r="U22" s="23">
        <f>Q22-R22</f>
        <v>49</v>
      </c>
      <c r="V22" s="24"/>
      <c r="W22" s="23">
        <v>7</v>
      </c>
    </row>
    <row r="23" spans="1:23" s="17" customFormat="1">
      <c r="A23" s="42" t="s">
        <v>63</v>
      </c>
      <c r="B23" s="42" t="s">
        <v>64</v>
      </c>
      <c r="C23" s="42"/>
      <c r="D23" s="42" t="s">
        <v>0</v>
      </c>
      <c r="E23" s="42">
        <v>13600</v>
      </c>
      <c r="F23" s="38">
        <v>88.2</v>
      </c>
      <c r="H23" s="6">
        <v>0</v>
      </c>
      <c r="I23" s="6">
        <v>17</v>
      </c>
      <c r="J23" s="6">
        <v>14</v>
      </c>
      <c r="K23" s="16">
        <f>((H23*60*60+I23*60+J23)-(H$13*60*60+I$13*60+J$13))</f>
        <v>1034</v>
      </c>
      <c r="L23" s="15">
        <f>M23*60*60+N23*60</f>
        <v>1020</v>
      </c>
      <c r="M23" s="13">
        <f>ROUNDDOWN(K23/60/60, 0)</f>
        <v>0</v>
      </c>
      <c r="N23" s="10">
        <f>ROUNDDOWN((K23 - (M23*60*60))/60, 0)</f>
        <v>17</v>
      </c>
      <c r="O23" s="10">
        <f>K23-L23</f>
        <v>14</v>
      </c>
      <c r="P23" s="5"/>
      <c r="Q23" s="21">
        <f>((M23*60+N23)*60+O23)*100/F23</f>
        <v>1172.3356009070294</v>
      </c>
      <c r="R23" s="22">
        <f>S23*60*60+T23*60</f>
        <v>1140</v>
      </c>
      <c r="S23" s="13">
        <f>ROUNDDOWN(Q23/60/60, 0)</f>
        <v>0</v>
      </c>
      <c r="T23" s="10">
        <f>ROUNDDOWN((Q23 - (S23*60*60))/60, 0)</f>
        <v>19</v>
      </c>
      <c r="U23" s="23">
        <f>Q23-R23</f>
        <v>32.335600907029402</v>
      </c>
      <c r="V23" s="24"/>
      <c r="W23" s="23">
        <v>8</v>
      </c>
    </row>
    <row r="24" spans="1:23" s="17" customFormat="1" ht="30">
      <c r="A24" s="42" t="s">
        <v>65</v>
      </c>
      <c r="B24" s="42"/>
      <c r="C24" s="42"/>
      <c r="D24" s="42">
        <v>420</v>
      </c>
      <c r="E24" s="42">
        <v>12</v>
      </c>
      <c r="F24" s="38">
        <v>100</v>
      </c>
      <c r="H24" s="6">
        <v>0</v>
      </c>
      <c r="I24" s="6">
        <v>19</v>
      </c>
      <c r="J24" s="6">
        <v>34</v>
      </c>
      <c r="K24" s="16">
        <f>((H24*60*60+I24*60+J24)-(H$13*60*60+I$13*60+J$13))</f>
        <v>1174</v>
      </c>
      <c r="L24" s="15">
        <f>M24*60*60+N24*60</f>
        <v>1140</v>
      </c>
      <c r="M24" s="13">
        <f>ROUNDDOWN(K24/60/60, 0)</f>
        <v>0</v>
      </c>
      <c r="N24" s="10">
        <f>ROUNDDOWN((K24 - (M24*60*60))/60, 0)</f>
        <v>19</v>
      </c>
      <c r="O24" s="10">
        <f>K24-L24</f>
        <v>34</v>
      </c>
      <c r="P24" s="5"/>
      <c r="Q24" s="21">
        <f>((M24*60+N24)*60+O24)*100/F24</f>
        <v>1174</v>
      </c>
      <c r="R24" s="22">
        <f>S24*60*60+T24*60</f>
        <v>1140</v>
      </c>
      <c r="S24" s="13">
        <f>ROUNDDOWN(Q24/60/60, 0)</f>
        <v>0</v>
      </c>
      <c r="T24" s="10">
        <f>ROUNDDOWN((Q24 - (S24*60*60))/60, 0)</f>
        <v>19</v>
      </c>
      <c r="U24" s="23">
        <f>Q24-R24</f>
        <v>34</v>
      </c>
      <c r="V24" s="24"/>
      <c r="W24" s="23">
        <v>9</v>
      </c>
    </row>
    <row r="25" spans="1:23" s="17" customFormat="1" ht="16.5" customHeight="1">
      <c r="A25" s="42" t="s">
        <v>67</v>
      </c>
      <c r="B25" s="42"/>
      <c r="C25" s="42"/>
      <c r="D25" s="42" t="s">
        <v>68</v>
      </c>
      <c r="E25" s="42">
        <v>77</v>
      </c>
      <c r="F25" s="38">
        <v>91.8</v>
      </c>
      <c r="H25" s="6">
        <v>24</v>
      </c>
      <c r="I25" s="6">
        <v>0</v>
      </c>
      <c r="J25" s="6">
        <v>0</v>
      </c>
      <c r="K25" s="16">
        <f>((H25*60*60+I25*60+J25)-(H$13*60*60+I$13*60+J$13))</f>
        <v>86400</v>
      </c>
      <c r="L25" s="15">
        <f>M25*60*60+N25*60</f>
        <v>86400</v>
      </c>
      <c r="M25" s="13">
        <f>ROUNDDOWN(K25/60/60, 0)</f>
        <v>24</v>
      </c>
      <c r="N25" s="10">
        <f>ROUNDDOWN((K25 - (M25*60*60))/60, 0)</f>
        <v>0</v>
      </c>
      <c r="O25" s="10">
        <f>K25-L25</f>
        <v>0</v>
      </c>
      <c r="P25" s="5"/>
      <c r="Q25" s="21">
        <f>((M25*60+N25)*60+O25)*100/F25</f>
        <v>94117.647058823539</v>
      </c>
      <c r="R25" s="22">
        <f>S25*60*60+T25*60</f>
        <v>94080</v>
      </c>
      <c r="S25" s="13">
        <f>ROUNDDOWN(Q25/60/60, 0)</f>
        <v>26</v>
      </c>
      <c r="T25" s="10">
        <f>ROUNDDOWN((Q25 - (S25*60*60))/60, 0)</f>
        <v>8</v>
      </c>
      <c r="U25" s="23">
        <f>Q25-R25</f>
        <v>37.647058823538828</v>
      </c>
      <c r="V25" s="24" t="s">
        <v>70</v>
      </c>
      <c r="W25" s="23">
        <v>10</v>
      </c>
    </row>
    <row r="28" spans="1:23" ht="15" customHeight="1"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3" ht="15" customHeight="1">
      <c r="A29" s="47" t="s">
        <v>49</v>
      </c>
      <c r="B29" s="47"/>
      <c r="C29" s="47"/>
      <c r="D29" s="17"/>
      <c r="E29" s="17"/>
      <c r="F29" s="29"/>
      <c r="G29" s="17"/>
      <c r="H29" s="51" t="s">
        <v>31</v>
      </c>
      <c r="I29" s="51"/>
      <c r="J29" s="51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3" ht="15.75" customHeight="1" thickBot="1">
      <c r="A30" s="47"/>
      <c r="B30" s="47"/>
      <c r="C30" s="47"/>
      <c r="D30" s="33" t="s">
        <v>45</v>
      </c>
      <c r="E30" s="33" t="s">
        <v>73</v>
      </c>
      <c r="F30" s="29"/>
      <c r="G30" s="17"/>
      <c r="H30" s="11" t="s">
        <v>26</v>
      </c>
      <c r="I30" s="11" t="s">
        <v>27</v>
      </c>
      <c r="J30" s="11" t="s">
        <v>28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3" ht="16.5" customHeight="1" thickTop="1">
      <c r="A31" s="17"/>
      <c r="B31" s="17"/>
      <c r="C31" s="17"/>
      <c r="D31" s="17"/>
      <c r="E31" s="17"/>
      <c r="F31" s="29"/>
      <c r="G31" s="17"/>
      <c r="H31" s="3">
        <v>0</v>
      </c>
      <c r="I31" s="3">
        <v>0</v>
      </c>
      <c r="J31" s="3"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3" s="17" customFormat="1">
      <c r="H32" s="51" t="s">
        <v>23</v>
      </c>
      <c r="I32" s="51"/>
      <c r="J32" s="51"/>
      <c r="K32" s="14"/>
      <c r="L32" s="30"/>
      <c r="M32" s="52" t="s">
        <v>24</v>
      </c>
      <c r="N32" s="52"/>
      <c r="O32" s="52"/>
      <c r="P32" s="41"/>
      <c r="Q32" s="52" t="s">
        <v>44</v>
      </c>
      <c r="R32" s="53"/>
      <c r="S32" s="53"/>
      <c r="T32" s="53"/>
      <c r="U32" s="53"/>
      <c r="V32" s="31" t="s">
        <v>25</v>
      </c>
      <c r="W32" s="49" t="s">
        <v>40</v>
      </c>
    </row>
    <row r="33" spans="1:24" ht="15.75" customHeight="1" thickBot="1">
      <c r="A33" s="48" t="s">
        <v>10</v>
      </c>
      <c r="B33" s="48"/>
      <c r="C33" s="34" t="s">
        <v>42</v>
      </c>
      <c r="D33" s="34" t="s">
        <v>48</v>
      </c>
      <c r="E33" s="34" t="s">
        <v>11</v>
      </c>
      <c r="F33" s="35" t="s">
        <v>47</v>
      </c>
      <c r="G33" s="17"/>
      <c r="H33" s="11" t="s">
        <v>26</v>
      </c>
      <c r="I33" s="11" t="s">
        <v>27</v>
      </c>
      <c r="J33" s="11" t="s">
        <v>28</v>
      </c>
      <c r="K33" s="11"/>
      <c r="L33" s="11"/>
      <c r="M33" s="11" t="s">
        <v>26</v>
      </c>
      <c r="N33" s="11" t="s">
        <v>27</v>
      </c>
      <c r="O33" s="9" t="s">
        <v>28</v>
      </c>
      <c r="P33" s="2"/>
      <c r="Q33" s="11" t="s">
        <v>29</v>
      </c>
      <c r="R33" s="11"/>
      <c r="S33" s="11" t="s">
        <v>26</v>
      </c>
      <c r="T33" s="11" t="s">
        <v>27</v>
      </c>
      <c r="U33" s="11" t="s">
        <v>28</v>
      </c>
      <c r="V33" s="11" t="s">
        <v>30</v>
      </c>
      <c r="W33" s="50"/>
    </row>
    <row r="34" spans="1:24" ht="30.75" thickTop="1">
      <c r="A34" s="42" t="s">
        <v>65</v>
      </c>
      <c r="B34" s="42"/>
      <c r="C34" s="42"/>
      <c r="D34" s="42">
        <v>420</v>
      </c>
      <c r="E34" s="42">
        <v>12</v>
      </c>
      <c r="F34" s="38">
        <v>100</v>
      </c>
      <c r="G34" s="17"/>
      <c r="H34" s="6">
        <v>0</v>
      </c>
      <c r="I34" s="6">
        <v>18</v>
      </c>
      <c r="J34" s="6">
        <v>38</v>
      </c>
      <c r="K34" s="16">
        <f>((H34*60*60+I34*60+J34)-(H$31*60*60+I$31*60+J$31))</f>
        <v>1118</v>
      </c>
      <c r="L34" s="15">
        <f>M34*60*60+N34*60</f>
        <v>1080</v>
      </c>
      <c r="M34" s="13">
        <f>ROUNDDOWN(K34/60/60, 0)</f>
        <v>0</v>
      </c>
      <c r="N34" s="10">
        <f>ROUNDDOWN((K34 - (M34*60*60))/60, 0)</f>
        <v>18</v>
      </c>
      <c r="O34" s="8">
        <f>K34-L34</f>
        <v>38</v>
      </c>
      <c r="P34" s="5"/>
      <c r="Q34" s="21">
        <f>((M34*60+N34)*60+O34)*100/F34</f>
        <v>1118</v>
      </c>
      <c r="R34" s="22">
        <f>S34*60*60+T34*60</f>
        <v>1080</v>
      </c>
      <c r="S34" s="13">
        <f>ROUNDDOWN(Q34/60/60, 0)</f>
        <v>0</v>
      </c>
      <c r="T34" s="10">
        <f>ROUNDDOWN((Q34 - (S34*60*60))/60, 0)</f>
        <v>18</v>
      </c>
      <c r="U34" s="23">
        <f>Q34-R34</f>
        <v>38</v>
      </c>
      <c r="V34" s="24"/>
      <c r="W34" s="23">
        <v>1</v>
      </c>
    </row>
    <row r="35" spans="1:24" ht="30">
      <c r="A35" s="42" t="s">
        <v>62</v>
      </c>
      <c r="B35" s="42"/>
      <c r="C35" s="42"/>
      <c r="D35" s="42">
        <v>420</v>
      </c>
      <c r="E35" s="42">
        <v>11</v>
      </c>
      <c r="F35" s="38">
        <v>100</v>
      </c>
      <c r="G35" s="17"/>
      <c r="H35" s="6">
        <v>0</v>
      </c>
      <c r="I35" s="6">
        <v>18</v>
      </c>
      <c r="J35" s="6">
        <v>49</v>
      </c>
      <c r="K35" s="16">
        <f>((H35*60*60+I35*60+J35)-(H$31*60*60+I$31*60+J$31))</f>
        <v>1129</v>
      </c>
      <c r="L35" s="15">
        <f>M35*60*60+N35*60</f>
        <v>1080</v>
      </c>
      <c r="M35" s="13">
        <f>ROUNDDOWN(K35/60/60, 0)</f>
        <v>0</v>
      </c>
      <c r="N35" s="10">
        <f>ROUNDDOWN((K35 - (M35*60*60))/60, 0)</f>
        <v>18</v>
      </c>
      <c r="O35" s="10">
        <f>K35-L35</f>
        <v>49</v>
      </c>
      <c r="P35" s="5"/>
      <c r="Q35" s="21">
        <f>((M35*60+N35)*60+O35)*100/F35</f>
        <v>1129</v>
      </c>
      <c r="R35" s="22">
        <f>S35*60*60+T35*60</f>
        <v>1080</v>
      </c>
      <c r="S35" s="13">
        <f>ROUNDDOWN(Q35/60/60, 0)</f>
        <v>0</v>
      </c>
      <c r="T35" s="10">
        <f>ROUNDDOWN((Q35 - (S35*60*60))/60, 0)</f>
        <v>18</v>
      </c>
      <c r="U35" s="23">
        <f>Q35-R35</f>
        <v>49</v>
      </c>
      <c r="V35" s="24"/>
      <c r="W35" s="23">
        <v>2</v>
      </c>
    </row>
    <row r="36" spans="1:24" ht="15" customHeight="1">
      <c r="A36" s="42" t="s">
        <v>67</v>
      </c>
      <c r="B36" s="42"/>
      <c r="C36" s="42"/>
      <c r="D36" s="42" t="s">
        <v>68</v>
      </c>
      <c r="E36" s="42">
        <v>77</v>
      </c>
      <c r="F36" s="38">
        <v>91.8</v>
      </c>
      <c r="G36" s="17"/>
      <c r="H36" s="6">
        <v>0</v>
      </c>
      <c r="I36" s="6">
        <v>17</v>
      </c>
      <c r="J36" s="6">
        <v>21</v>
      </c>
      <c r="K36" s="16">
        <f>((H36*60*60+I36*60+J36)-(H$31*60*60+I$31*60+J$31))</f>
        <v>1041</v>
      </c>
      <c r="L36" s="22">
        <f>M36*60*60+N36*60</f>
        <v>1020</v>
      </c>
      <c r="M36" s="13">
        <f>ROUNDDOWN(K36/60/60, 0)</f>
        <v>0</v>
      </c>
      <c r="N36" s="10">
        <f>ROUNDDOWN((K36 - (M36*60*60))/60, 0)</f>
        <v>17</v>
      </c>
      <c r="O36" s="10">
        <f>K36-L36</f>
        <v>21</v>
      </c>
      <c r="P36" s="25"/>
      <c r="Q36" s="21">
        <f>((M36*60+N36)*60+O36)*100/F36</f>
        <v>1133.9869281045751</v>
      </c>
      <c r="R36" s="22">
        <f>S36*60*60+T36*60</f>
        <v>1080</v>
      </c>
      <c r="S36" s="13">
        <f>ROUNDDOWN(Q36/60/60, 0)</f>
        <v>0</v>
      </c>
      <c r="T36" s="10">
        <f>ROUNDDOWN((Q36 - (S36*60*60))/60, 0)</f>
        <v>18</v>
      </c>
      <c r="U36" s="23">
        <f>Q36-R36</f>
        <v>53.986928104575099</v>
      </c>
      <c r="V36" s="24"/>
      <c r="W36" s="23">
        <v>3</v>
      </c>
    </row>
    <row r="37" spans="1:24" ht="30">
      <c r="A37" s="42" t="s">
        <v>59</v>
      </c>
      <c r="B37" s="42"/>
      <c r="C37" s="42"/>
      <c r="D37" s="42">
        <v>420</v>
      </c>
      <c r="E37" s="42">
        <v>7</v>
      </c>
      <c r="F37" s="38">
        <v>100</v>
      </c>
      <c r="G37" s="17"/>
      <c r="H37" s="6">
        <v>0</v>
      </c>
      <c r="I37" s="6">
        <v>19</v>
      </c>
      <c r="J37" s="6">
        <v>12</v>
      </c>
      <c r="K37" s="16">
        <f>((H37*60*60+I37*60+J37)-(H$31*60*60+I$31*60+J$31))</f>
        <v>1152</v>
      </c>
      <c r="L37" s="15">
        <f>M37*60*60+N37*60</f>
        <v>1140</v>
      </c>
      <c r="M37" s="13">
        <f>ROUNDDOWN(K37/60/60, 0)</f>
        <v>0</v>
      </c>
      <c r="N37" s="10">
        <f>ROUNDDOWN((K37 - (M37*60*60))/60, 0)</f>
        <v>19</v>
      </c>
      <c r="O37" s="10">
        <f>K37-L37</f>
        <v>12</v>
      </c>
      <c r="P37" s="5"/>
      <c r="Q37" s="21">
        <f>((M37*60+N37)*60+O37)*100/F37</f>
        <v>1152</v>
      </c>
      <c r="R37" s="22">
        <f>S37*60*60+T37*60</f>
        <v>1140</v>
      </c>
      <c r="S37" s="13">
        <f>ROUNDDOWN(Q37/60/60, 0)</f>
        <v>0</v>
      </c>
      <c r="T37" s="10">
        <f>ROUNDDOWN((Q37 - (S37*60*60))/60, 0)</f>
        <v>19</v>
      </c>
      <c r="U37" s="23">
        <f>Q37-R37</f>
        <v>12</v>
      </c>
      <c r="V37" s="24"/>
      <c r="W37" s="23">
        <v>4</v>
      </c>
    </row>
    <row r="38" spans="1:24" s="17" customFormat="1" ht="30">
      <c r="A38" s="42" t="s">
        <v>58</v>
      </c>
      <c r="B38" s="42"/>
      <c r="C38" s="42"/>
      <c r="D38" s="42">
        <v>420</v>
      </c>
      <c r="E38" s="42">
        <v>10</v>
      </c>
      <c r="F38" s="38">
        <v>100</v>
      </c>
      <c r="H38" s="6">
        <v>0</v>
      </c>
      <c r="I38" s="6">
        <v>19</v>
      </c>
      <c r="J38" s="6">
        <v>15</v>
      </c>
      <c r="K38" s="16">
        <f>((H38*60*60+I38*60+J38)-(H$31*60*60+I$31*60+J$31))</f>
        <v>1155</v>
      </c>
      <c r="L38" s="22">
        <f>M38*60*60+N38*60</f>
        <v>1140</v>
      </c>
      <c r="M38" s="13">
        <f>ROUNDDOWN(K38/60/60, 0)</f>
        <v>0</v>
      </c>
      <c r="N38" s="10">
        <f>ROUNDDOWN((K38 - (M38*60*60))/60, 0)</f>
        <v>19</v>
      </c>
      <c r="O38" s="8">
        <f>K38-L38</f>
        <v>15</v>
      </c>
      <c r="P38" s="25"/>
      <c r="Q38" s="21">
        <f>((M38*60+N38)*60+O38)*100/F38</f>
        <v>1155</v>
      </c>
      <c r="R38" s="22">
        <f>S38*60*60+T38*60</f>
        <v>1140</v>
      </c>
      <c r="S38" s="13">
        <f>ROUNDDOWN(Q38/60/60, 0)</f>
        <v>0</v>
      </c>
      <c r="T38" s="10">
        <f>ROUNDDOWN((Q38 - (S38*60*60))/60, 0)</f>
        <v>19</v>
      </c>
      <c r="U38" s="23">
        <f>Q38-R38</f>
        <v>15</v>
      </c>
      <c r="V38" s="24"/>
      <c r="W38" s="23">
        <v>5</v>
      </c>
    </row>
    <row r="39" spans="1:24" s="17" customFormat="1" ht="30">
      <c r="A39" s="42" t="s">
        <v>60</v>
      </c>
      <c r="B39" s="42"/>
      <c r="C39" s="42"/>
      <c r="D39" s="42" t="s">
        <v>61</v>
      </c>
      <c r="E39" s="42">
        <v>158</v>
      </c>
      <c r="F39" s="38">
        <v>75.900000000000006</v>
      </c>
      <c r="H39" s="6">
        <v>0</v>
      </c>
      <c r="I39" s="6">
        <v>14</v>
      </c>
      <c r="J39" s="6">
        <v>43</v>
      </c>
      <c r="K39" s="16">
        <f>((H39*60*60+I39*60+J39)-(H$31*60*60+I$31*60+J$31))</f>
        <v>883</v>
      </c>
      <c r="L39" s="15">
        <f>M39*60*60+N39*60</f>
        <v>840</v>
      </c>
      <c r="M39" s="13">
        <f>ROUNDDOWN(K39/60/60, 0)</f>
        <v>0</v>
      </c>
      <c r="N39" s="10">
        <f>ROUNDDOWN((K39 - (M39*60*60))/60, 0)</f>
        <v>14</v>
      </c>
      <c r="O39" s="10">
        <f>K39-L39</f>
        <v>43</v>
      </c>
      <c r="P39" s="5"/>
      <c r="Q39" s="21">
        <f>((M39*60+N39)*60+O39)*100/F39</f>
        <v>1163.3728590250328</v>
      </c>
      <c r="R39" s="22">
        <f>S39*60*60+T39*60</f>
        <v>1140</v>
      </c>
      <c r="S39" s="13">
        <f>ROUNDDOWN(Q39/60/60, 0)</f>
        <v>0</v>
      </c>
      <c r="T39" s="10">
        <f>ROUNDDOWN((Q39 - (S39*60*60))/60, 0)</f>
        <v>19</v>
      </c>
      <c r="U39" s="23">
        <f>Q39-R39</f>
        <v>23.372859025032767</v>
      </c>
      <c r="V39" s="24"/>
      <c r="W39" s="23">
        <v>6</v>
      </c>
      <c r="X39" s="17" t="s">
        <v>80</v>
      </c>
    </row>
    <row r="40" spans="1:24" s="17" customFormat="1" ht="15" customHeight="1">
      <c r="A40" s="42" t="s">
        <v>57</v>
      </c>
      <c r="B40" s="42"/>
      <c r="C40" s="42"/>
      <c r="D40" s="42" t="s">
        <v>54</v>
      </c>
      <c r="E40" s="42">
        <v>1294</v>
      </c>
      <c r="F40" s="38">
        <v>91.2</v>
      </c>
      <c r="H40" s="6">
        <v>0</v>
      </c>
      <c r="I40" s="6">
        <v>17</v>
      </c>
      <c r="J40" s="6">
        <v>41</v>
      </c>
      <c r="K40" s="16">
        <f>((H40*60*60+I40*60+J40)-(H$31*60*60+I$31*60+J$31))</f>
        <v>1061</v>
      </c>
      <c r="L40" s="15">
        <f>M40*60*60+N40*60</f>
        <v>1020</v>
      </c>
      <c r="M40" s="13">
        <f>ROUNDDOWN(K40/60/60, 0)</f>
        <v>0</v>
      </c>
      <c r="N40" s="10">
        <f>ROUNDDOWN((K40 - (M40*60*60))/60, 0)</f>
        <v>17</v>
      </c>
      <c r="O40" s="10">
        <f>K40-L40</f>
        <v>41</v>
      </c>
      <c r="P40" s="5"/>
      <c r="Q40" s="21">
        <f>((M40*60+N40)*60+O40)*100/F40</f>
        <v>1163.3771929824561</v>
      </c>
      <c r="R40" s="22">
        <f>S40*60*60+T40*60</f>
        <v>1140</v>
      </c>
      <c r="S40" s="13">
        <f>ROUNDDOWN(Q40/60/60, 0)</f>
        <v>0</v>
      </c>
      <c r="T40" s="10">
        <f>ROUNDDOWN((Q40 - (S40*60*60))/60, 0)</f>
        <v>19</v>
      </c>
      <c r="U40" s="23">
        <f>Q40-R40</f>
        <v>23.377192982456108</v>
      </c>
      <c r="V40" s="24"/>
      <c r="W40" s="23">
        <v>6</v>
      </c>
      <c r="X40" s="17" t="s">
        <v>80</v>
      </c>
    </row>
    <row r="41" spans="1:24" s="17" customFormat="1">
      <c r="A41" s="42" t="s">
        <v>55</v>
      </c>
      <c r="B41" s="42" t="s">
        <v>56</v>
      </c>
      <c r="C41" s="42"/>
      <c r="D41" s="42" t="s">
        <v>54</v>
      </c>
      <c r="E41" s="42">
        <v>347</v>
      </c>
      <c r="F41" s="38">
        <v>91.2</v>
      </c>
      <c r="H41" s="6">
        <v>0</v>
      </c>
      <c r="I41" s="6">
        <v>18</v>
      </c>
      <c r="J41" s="6">
        <v>8</v>
      </c>
      <c r="K41" s="16">
        <f>((H41*60*60+I41*60+J41)-(H$31*60*60+I$31*60+J$31))</f>
        <v>1088</v>
      </c>
      <c r="L41" s="15">
        <f>M41*60*60+N41*60</f>
        <v>1080</v>
      </c>
      <c r="M41" s="13">
        <f>ROUNDDOWN(K41/60/60, 0)</f>
        <v>0</v>
      </c>
      <c r="N41" s="10">
        <f>ROUNDDOWN((K41 - (M41*60*60))/60, 0)</f>
        <v>18</v>
      </c>
      <c r="O41" s="10">
        <f>K41-L41</f>
        <v>8</v>
      </c>
      <c r="P41" s="5"/>
      <c r="Q41" s="21">
        <f>((M41*60+N41)*60+O41)*100/F41</f>
        <v>1192.9824561403509</v>
      </c>
      <c r="R41" s="22">
        <f>S41*60*60+T41*60</f>
        <v>1140</v>
      </c>
      <c r="S41" s="13">
        <f>ROUNDDOWN(Q41/60/60, 0)</f>
        <v>0</v>
      </c>
      <c r="T41" s="10">
        <f>ROUNDDOWN((Q41 - (S41*60*60))/60, 0)</f>
        <v>19</v>
      </c>
      <c r="U41" s="23">
        <f>Q41-R41</f>
        <v>52.982456140350905</v>
      </c>
      <c r="V41" s="24"/>
      <c r="W41" s="23">
        <v>8</v>
      </c>
    </row>
    <row r="42" spans="1:24" s="17" customFormat="1" ht="15" customHeight="1">
      <c r="A42" s="42" t="s">
        <v>63</v>
      </c>
      <c r="B42" s="42" t="s">
        <v>64</v>
      </c>
      <c r="C42" s="42"/>
      <c r="D42" s="42" t="s">
        <v>0</v>
      </c>
      <c r="E42" s="42">
        <v>13600</v>
      </c>
      <c r="F42" s="38">
        <v>88.2</v>
      </c>
      <c r="H42" s="6">
        <v>0</v>
      </c>
      <c r="I42" s="6">
        <v>17</v>
      </c>
      <c r="J42" s="6">
        <v>36</v>
      </c>
      <c r="K42" s="16">
        <f>((H42*60*60+I42*60+J42)-(H$31*60*60+I$31*60+J$31))</f>
        <v>1056</v>
      </c>
      <c r="L42" s="22">
        <f>M42*60*60+N42*60</f>
        <v>1020</v>
      </c>
      <c r="M42" s="13">
        <f>ROUNDDOWN(K42/60/60, 0)</f>
        <v>0</v>
      </c>
      <c r="N42" s="10">
        <f>ROUNDDOWN((K42 - (M42*60*60))/60, 0)</f>
        <v>17</v>
      </c>
      <c r="O42" s="10">
        <f>K42-L42</f>
        <v>36</v>
      </c>
      <c r="P42" s="25"/>
      <c r="Q42" s="21">
        <f>((M42*60+N42)*60+O42)*100/F42</f>
        <v>1197.2789115646258</v>
      </c>
      <c r="R42" s="22">
        <f>S42*60*60+T42*60</f>
        <v>1140</v>
      </c>
      <c r="S42" s="13">
        <f>ROUNDDOWN(Q42/60/60, 0)</f>
        <v>0</v>
      </c>
      <c r="T42" s="10">
        <f>ROUNDDOWN((Q42 - (S42*60*60))/60, 0)</f>
        <v>19</v>
      </c>
      <c r="U42" s="23">
        <f>Q42-R42</f>
        <v>57.278911564625787</v>
      </c>
      <c r="V42" s="24"/>
      <c r="W42" s="23">
        <v>9</v>
      </c>
    </row>
    <row r="43" spans="1:24" s="17" customFormat="1">
      <c r="A43" s="42" t="s">
        <v>9</v>
      </c>
      <c r="B43" s="42"/>
      <c r="C43" s="42"/>
      <c r="D43" s="42" t="s">
        <v>66</v>
      </c>
      <c r="E43" s="42">
        <v>5276</v>
      </c>
      <c r="F43" s="38">
        <v>87</v>
      </c>
      <c r="H43" s="6">
        <v>0</v>
      </c>
      <c r="I43" s="6">
        <v>17</v>
      </c>
      <c r="J43" s="6">
        <v>39</v>
      </c>
      <c r="K43" s="16">
        <f>((H43*60*60+I43*60+J43)-(H$31*60*60+I$31*60+J$31))</f>
        <v>1059</v>
      </c>
      <c r="L43" s="15">
        <f>M43*60*60+N43*60</f>
        <v>1020</v>
      </c>
      <c r="M43" s="13">
        <f>ROUNDDOWN(K43/60/60, 0)</f>
        <v>0</v>
      </c>
      <c r="N43" s="10">
        <f>ROUNDDOWN((K43 - (M43*60*60))/60, 0)</f>
        <v>17</v>
      </c>
      <c r="O43" s="10">
        <f>K43-L43</f>
        <v>39</v>
      </c>
      <c r="P43" s="5"/>
      <c r="Q43" s="21">
        <f>((M43*60+N43)*60+O43)*100/F43</f>
        <v>1217.2413793103449</v>
      </c>
      <c r="R43" s="22">
        <f>S43*60*60+T43*60</f>
        <v>1200</v>
      </c>
      <c r="S43" s="13">
        <f>ROUNDDOWN(Q43/60/60, 0)</f>
        <v>0</v>
      </c>
      <c r="T43" s="10">
        <f>ROUNDDOWN((Q43 - (S43*60*60))/60, 0)</f>
        <v>20</v>
      </c>
      <c r="U43" s="23">
        <f>Q43-R43</f>
        <v>17.241379310344882</v>
      </c>
      <c r="V43" s="24"/>
      <c r="W43" s="23">
        <v>10</v>
      </c>
    </row>
    <row r="47" spans="1:24" s="17" customFormat="1" ht="15" customHeight="1"/>
    <row r="48" spans="1:24" s="17" customFormat="1" ht="15" customHeight="1">
      <c r="A48" s="47" t="s">
        <v>71</v>
      </c>
      <c r="B48" s="47"/>
      <c r="C48" s="47"/>
      <c r="F48" s="29"/>
      <c r="H48" s="51" t="s">
        <v>31</v>
      </c>
      <c r="I48" s="51"/>
      <c r="J48" s="51"/>
    </row>
    <row r="49" spans="1:23" s="17" customFormat="1" ht="15.75" customHeight="1" thickBot="1">
      <c r="A49" s="47"/>
      <c r="B49" s="47"/>
      <c r="C49" s="47"/>
      <c r="D49" s="33" t="s">
        <v>45</v>
      </c>
      <c r="E49" s="33" t="s">
        <v>72</v>
      </c>
      <c r="F49" s="29"/>
      <c r="H49" s="11" t="s">
        <v>26</v>
      </c>
      <c r="I49" s="11" t="s">
        <v>27</v>
      </c>
      <c r="J49" s="11" t="s">
        <v>28</v>
      </c>
    </row>
    <row r="50" spans="1:23" s="17" customFormat="1" ht="16.5" customHeight="1" thickTop="1">
      <c r="F50" s="29"/>
      <c r="H50" s="3">
        <v>0</v>
      </c>
      <c r="I50" s="3">
        <v>0</v>
      </c>
      <c r="J50" s="3">
        <v>0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3" s="17" customFormat="1">
      <c r="H51" s="51" t="s">
        <v>23</v>
      </c>
      <c r="I51" s="51"/>
      <c r="J51" s="51"/>
      <c r="K51" s="14"/>
      <c r="L51" s="45"/>
      <c r="M51" s="52" t="s">
        <v>24</v>
      </c>
      <c r="N51" s="52"/>
      <c r="O51" s="52"/>
      <c r="P51" s="41"/>
      <c r="Q51" s="52" t="s">
        <v>44</v>
      </c>
      <c r="R51" s="53"/>
      <c r="S51" s="53"/>
      <c r="T51" s="53"/>
      <c r="U51" s="53"/>
      <c r="V51" s="46" t="s">
        <v>25</v>
      </c>
      <c r="W51" s="49" t="s">
        <v>40</v>
      </c>
    </row>
    <row r="52" spans="1:23" s="17" customFormat="1" ht="15.75" customHeight="1" thickBot="1">
      <c r="A52" s="48" t="s">
        <v>10</v>
      </c>
      <c r="B52" s="48"/>
      <c r="C52" s="34" t="s">
        <v>42</v>
      </c>
      <c r="D52" s="34" t="s">
        <v>48</v>
      </c>
      <c r="E52" s="34" t="s">
        <v>11</v>
      </c>
      <c r="F52" s="43" t="s">
        <v>47</v>
      </c>
      <c r="H52" s="11" t="s">
        <v>26</v>
      </c>
      <c r="I52" s="11" t="s">
        <v>27</v>
      </c>
      <c r="J52" s="11" t="s">
        <v>28</v>
      </c>
      <c r="K52" s="11"/>
      <c r="L52" s="11"/>
      <c r="M52" s="11" t="s">
        <v>26</v>
      </c>
      <c r="N52" s="11" t="s">
        <v>27</v>
      </c>
      <c r="O52" s="9" t="s">
        <v>28</v>
      </c>
      <c r="P52" s="2"/>
      <c r="Q52" s="11" t="s">
        <v>29</v>
      </c>
      <c r="R52" s="11"/>
      <c r="S52" s="11" t="s">
        <v>26</v>
      </c>
      <c r="T52" s="11" t="s">
        <v>27</v>
      </c>
      <c r="U52" s="11" t="s">
        <v>28</v>
      </c>
      <c r="V52" s="11" t="s">
        <v>30</v>
      </c>
      <c r="W52" s="50"/>
    </row>
    <row r="53" spans="1:23" s="17" customFormat="1" ht="30.75" thickTop="1">
      <c r="A53" s="42" t="s">
        <v>67</v>
      </c>
      <c r="B53" s="42"/>
      <c r="C53" s="42"/>
      <c r="D53" s="42" t="s">
        <v>68</v>
      </c>
      <c r="E53" s="42">
        <v>77</v>
      </c>
      <c r="F53" s="38">
        <v>91.8</v>
      </c>
      <c r="H53" s="6">
        <v>0</v>
      </c>
      <c r="I53" s="6">
        <v>16</v>
      </c>
      <c r="J53" s="6">
        <v>27</v>
      </c>
      <c r="K53" s="16">
        <f>((H53*60*60+I53*60+J53)-(H$31*60*60+I$31*60+J$31))</f>
        <v>987</v>
      </c>
      <c r="L53" s="22">
        <f>M53*60*60+N53*60</f>
        <v>960</v>
      </c>
      <c r="M53" s="13">
        <f>ROUNDDOWN(K53/60/60, 0)</f>
        <v>0</v>
      </c>
      <c r="N53" s="10">
        <f>ROUNDDOWN((K53 - (M53*60*60))/60, 0)</f>
        <v>16</v>
      </c>
      <c r="O53" s="8">
        <f>K53-L53</f>
        <v>27</v>
      </c>
      <c r="P53" s="25"/>
      <c r="Q53" s="21">
        <f>((M53*60+N53)*60+O53)*100/F53</f>
        <v>1075.1633986928105</v>
      </c>
      <c r="R53" s="22">
        <f>S53*60*60+T53*60</f>
        <v>1020</v>
      </c>
      <c r="S53" s="13">
        <f>ROUNDDOWN(Q53/60/60, 0)</f>
        <v>0</v>
      </c>
      <c r="T53" s="10">
        <f>ROUNDDOWN((Q53 - (S53*60*60))/60, 0)</f>
        <v>17</v>
      </c>
      <c r="U53" s="23">
        <f>Q53-R53</f>
        <v>55.16339869281046</v>
      </c>
      <c r="V53" s="24"/>
      <c r="W53" s="23">
        <v>1</v>
      </c>
    </row>
    <row r="54" spans="1:23" s="17" customFormat="1" ht="30">
      <c r="A54" s="42" t="s">
        <v>57</v>
      </c>
      <c r="B54" s="42"/>
      <c r="C54" s="42"/>
      <c r="D54" s="42" t="s">
        <v>54</v>
      </c>
      <c r="E54" s="42">
        <v>1294</v>
      </c>
      <c r="F54" s="38">
        <v>91.2</v>
      </c>
      <c r="H54" s="6">
        <v>0</v>
      </c>
      <c r="I54" s="6">
        <v>17</v>
      </c>
      <c r="J54" s="6">
        <v>29</v>
      </c>
      <c r="K54" s="16">
        <f>((H54*60*60+I54*60+J54)-(H$31*60*60+I$31*60+J$31))</f>
        <v>1049</v>
      </c>
      <c r="L54" s="15">
        <f>M54*60*60+N54*60</f>
        <v>1020</v>
      </c>
      <c r="M54" s="13">
        <f>ROUNDDOWN(K54/60/60, 0)</f>
        <v>0</v>
      </c>
      <c r="N54" s="10">
        <f>ROUNDDOWN((K54 - (M54*60*60))/60, 0)</f>
        <v>17</v>
      </c>
      <c r="O54" s="10">
        <f>K54-L54</f>
        <v>29</v>
      </c>
      <c r="P54" s="5"/>
      <c r="Q54" s="21">
        <f>((M54*60+N54)*60+O54)*100/F54</f>
        <v>1150.219298245614</v>
      </c>
      <c r="R54" s="22">
        <f>S54*60*60+T54*60</f>
        <v>1140</v>
      </c>
      <c r="S54" s="13">
        <f>ROUNDDOWN(Q54/60/60, 0)</f>
        <v>0</v>
      </c>
      <c r="T54" s="10">
        <f>ROUNDDOWN((Q54 - (S54*60*60))/60, 0)</f>
        <v>19</v>
      </c>
      <c r="U54" s="23">
        <f>Q54-R54</f>
        <v>10.219298245614027</v>
      </c>
      <c r="V54" s="24"/>
      <c r="W54" s="23">
        <v>2</v>
      </c>
    </row>
    <row r="55" spans="1:23" s="17" customFormat="1" ht="15" customHeight="1">
      <c r="A55" s="42" t="s">
        <v>60</v>
      </c>
      <c r="B55" s="42"/>
      <c r="C55" s="42"/>
      <c r="D55" s="42" t="s">
        <v>61</v>
      </c>
      <c r="E55" s="42">
        <v>158</v>
      </c>
      <c r="F55" s="38">
        <v>75.900000000000006</v>
      </c>
      <c r="H55" s="6">
        <v>0</v>
      </c>
      <c r="I55" s="6">
        <v>15</v>
      </c>
      <c r="J55" s="6">
        <v>2</v>
      </c>
      <c r="K55" s="16">
        <f>((H55*60*60+I55*60+J55)-(H$31*60*60+I$31*60+J$31))</f>
        <v>902</v>
      </c>
      <c r="L55" s="15">
        <f>M55*60*60+N55*60</f>
        <v>900</v>
      </c>
      <c r="M55" s="13">
        <f>ROUNDDOWN(K55/60/60, 0)</f>
        <v>0</v>
      </c>
      <c r="N55" s="10">
        <f>ROUNDDOWN((K55 - (M55*60*60))/60, 0)</f>
        <v>15</v>
      </c>
      <c r="O55" s="10">
        <f>K55-L55</f>
        <v>2</v>
      </c>
      <c r="P55" s="5"/>
      <c r="Q55" s="21">
        <f>((M55*60+N55)*60+O55)*100/F55</f>
        <v>1188.4057971014493</v>
      </c>
      <c r="R55" s="22">
        <f>S55*60*60+T55*60</f>
        <v>1140</v>
      </c>
      <c r="S55" s="13">
        <f>ROUNDDOWN(Q55/60/60, 0)</f>
        <v>0</v>
      </c>
      <c r="T55" s="10">
        <f>ROUNDDOWN((Q55 - (S55*60*60))/60, 0)</f>
        <v>19</v>
      </c>
      <c r="U55" s="23">
        <f>Q55-R55</f>
        <v>48.405797101449252</v>
      </c>
      <c r="V55" s="24"/>
      <c r="W55" s="23">
        <v>3</v>
      </c>
    </row>
    <row r="56" spans="1:23" s="17" customFormat="1">
      <c r="A56" s="42" t="s">
        <v>55</v>
      </c>
      <c r="B56" s="42" t="s">
        <v>56</v>
      </c>
      <c r="C56" s="42"/>
      <c r="D56" s="42" t="s">
        <v>54</v>
      </c>
      <c r="E56" s="42">
        <v>347</v>
      </c>
      <c r="F56" s="38">
        <v>91.2</v>
      </c>
      <c r="H56" s="6">
        <v>0</v>
      </c>
      <c r="I56" s="6">
        <v>18</v>
      </c>
      <c r="J56" s="6">
        <v>4</v>
      </c>
      <c r="K56" s="16">
        <f>((H56*60*60+I56*60+J56)-(H$31*60*60+I$31*60+J$31))</f>
        <v>1084</v>
      </c>
      <c r="L56" s="15">
        <f>M56*60*60+N56*60</f>
        <v>1080</v>
      </c>
      <c r="M56" s="13">
        <f>ROUNDDOWN(K56/60/60, 0)</f>
        <v>0</v>
      </c>
      <c r="N56" s="10">
        <f>ROUNDDOWN((K56 - (M56*60*60))/60, 0)</f>
        <v>18</v>
      </c>
      <c r="O56" s="10">
        <f>K56-L56</f>
        <v>4</v>
      </c>
      <c r="P56" s="5"/>
      <c r="Q56" s="21">
        <f>((M56*60+N56)*60+O56)*100/F56</f>
        <v>1188.5964912280701</v>
      </c>
      <c r="R56" s="22">
        <f>S56*60*60+T56*60</f>
        <v>1140</v>
      </c>
      <c r="S56" s="13">
        <f>ROUNDDOWN(Q56/60/60, 0)</f>
        <v>0</v>
      </c>
      <c r="T56" s="10">
        <f>ROUNDDOWN((Q56 - (S56*60*60))/60, 0)</f>
        <v>19</v>
      </c>
      <c r="U56" s="23">
        <f>Q56-R56</f>
        <v>48.596491228070136</v>
      </c>
      <c r="V56" s="24"/>
      <c r="W56" s="23">
        <v>4</v>
      </c>
    </row>
    <row r="57" spans="1:23" s="17" customFormat="1" ht="30">
      <c r="A57" s="42" t="s">
        <v>65</v>
      </c>
      <c r="B57" s="42"/>
      <c r="C57" s="42"/>
      <c r="D57" s="42">
        <v>420</v>
      </c>
      <c r="E57" s="42">
        <v>12</v>
      </c>
      <c r="F57" s="38">
        <v>100</v>
      </c>
      <c r="H57" s="6">
        <v>0</v>
      </c>
      <c r="I57" s="6">
        <v>19</v>
      </c>
      <c r="J57" s="6">
        <v>50</v>
      </c>
      <c r="K57" s="16">
        <f>((H57*60*60+I57*60+J57)-(H$31*60*60+I$31*60+J$31))</f>
        <v>1190</v>
      </c>
      <c r="L57" s="15">
        <f>M57*60*60+N57*60</f>
        <v>1140</v>
      </c>
      <c r="M57" s="13">
        <f>ROUNDDOWN(K57/60/60, 0)</f>
        <v>0</v>
      </c>
      <c r="N57" s="10">
        <f>ROUNDDOWN((K57 - (M57*60*60))/60, 0)</f>
        <v>19</v>
      </c>
      <c r="O57" s="8">
        <f>K57-L57</f>
        <v>50</v>
      </c>
      <c r="P57" s="5"/>
      <c r="Q57" s="21">
        <f>((M57*60+N57)*60+O57)*100/F57</f>
        <v>1190</v>
      </c>
      <c r="R57" s="22">
        <f>S57*60*60+T57*60</f>
        <v>1140</v>
      </c>
      <c r="S57" s="13">
        <f>ROUNDDOWN(Q57/60/60, 0)</f>
        <v>0</v>
      </c>
      <c r="T57" s="10">
        <f>ROUNDDOWN((Q57 - (S57*60*60))/60, 0)</f>
        <v>19</v>
      </c>
      <c r="U57" s="23">
        <f>Q57-R57</f>
        <v>50</v>
      </c>
      <c r="V57" s="24"/>
      <c r="W57" s="23">
        <v>5</v>
      </c>
    </row>
    <row r="58" spans="1:23" s="17" customFormat="1">
      <c r="A58" s="42" t="s">
        <v>63</v>
      </c>
      <c r="B58" s="42" t="s">
        <v>64</v>
      </c>
      <c r="C58" s="42"/>
      <c r="D58" s="42" t="s">
        <v>0</v>
      </c>
      <c r="E58" s="42">
        <v>13600</v>
      </c>
      <c r="F58" s="38">
        <v>88.2</v>
      </c>
      <c r="H58" s="6">
        <v>0</v>
      </c>
      <c r="I58" s="6">
        <v>17</v>
      </c>
      <c r="J58" s="6">
        <v>33</v>
      </c>
      <c r="K58" s="16">
        <f>((H58*60*60+I58*60+J58)-(H$31*60*60+I$31*60+J$31))</f>
        <v>1053</v>
      </c>
      <c r="L58" s="22">
        <f>M58*60*60+N58*60</f>
        <v>1020</v>
      </c>
      <c r="M58" s="13">
        <f>ROUNDDOWN(K58/60/60, 0)</f>
        <v>0</v>
      </c>
      <c r="N58" s="10">
        <f>ROUNDDOWN((K58 - (M58*60*60))/60, 0)</f>
        <v>17</v>
      </c>
      <c r="O58" s="10">
        <f>K58-L58</f>
        <v>33</v>
      </c>
      <c r="P58" s="25"/>
      <c r="Q58" s="21">
        <f>((M58*60+N58)*60+O58)*100/F58</f>
        <v>1193.8775510204082</v>
      </c>
      <c r="R58" s="22">
        <f>S58*60*60+T58*60</f>
        <v>1140</v>
      </c>
      <c r="S58" s="13">
        <f>ROUNDDOWN(Q58/60/60, 0)</f>
        <v>0</v>
      </c>
      <c r="T58" s="10">
        <f>ROUNDDOWN((Q58 - (S58*60*60))/60, 0)</f>
        <v>19</v>
      </c>
      <c r="U58" s="23">
        <f>Q58-R58</f>
        <v>53.877551020408191</v>
      </c>
      <c r="V58" s="24"/>
      <c r="W58" s="23">
        <v>6</v>
      </c>
    </row>
    <row r="59" spans="1:23" s="17" customFormat="1" ht="15" customHeight="1">
      <c r="A59" s="42" t="s">
        <v>58</v>
      </c>
      <c r="B59" s="42"/>
      <c r="C59" s="42"/>
      <c r="D59" s="42">
        <v>420</v>
      </c>
      <c r="E59" s="42">
        <v>10</v>
      </c>
      <c r="F59" s="38">
        <v>100</v>
      </c>
      <c r="H59" s="6">
        <v>0</v>
      </c>
      <c r="I59" s="6">
        <v>20</v>
      </c>
      <c r="J59" s="6">
        <v>4</v>
      </c>
      <c r="K59" s="16">
        <f>((H59*60*60+I59*60+J59)-(H$31*60*60+I$31*60+J$31))</f>
        <v>1204</v>
      </c>
      <c r="L59" s="22">
        <f>M59*60*60+N59*60</f>
        <v>1200</v>
      </c>
      <c r="M59" s="13">
        <f>ROUNDDOWN(K59/60/60, 0)</f>
        <v>0</v>
      </c>
      <c r="N59" s="10">
        <f>ROUNDDOWN((K59 - (M59*60*60))/60, 0)</f>
        <v>20</v>
      </c>
      <c r="O59" s="10">
        <f>K59-L59</f>
        <v>4</v>
      </c>
      <c r="P59" s="25"/>
      <c r="Q59" s="21">
        <f>((M59*60+N59)*60+O59)*100/F59</f>
        <v>1204</v>
      </c>
      <c r="R59" s="22">
        <f>S59*60*60+T59*60</f>
        <v>1200</v>
      </c>
      <c r="S59" s="13">
        <f>ROUNDDOWN(Q59/60/60, 0)</f>
        <v>0</v>
      </c>
      <c r="T59" s="10">
        <f>ROUNDDOWN((Q59 - (S59*60*60))/60, 0)</f>
        <v>20</v>
      </c>
      <c r="U59" s="23">
        <f>Q59-R59</f>
        <v>4</v>
      </c>
      <c r="V59" s="24"/>
      <c r="W59" s="23">
        <v>7</v>
      </c>
    </row>
    <row r="60" spans="1:23" s="17" customFormat="1" ht="30">
      <c r="A60" s="42" t="s">
        <v>59</v>
      </c>
      <c r="B60" s="42"/>
      <c r="C60" s="42"/>
      <c r="D60" s="42">
        <v>420</v>
      </c>
      <c r="E60" s="42">
        <v>7</v>
      </c>
      <c r="F60" s="38">
        <v>100</v>
      </c>
      <c r="H60" s="6">
        <v>0</v>
      </c>
      <c r="I60" s="6">
        <v>20</v>
      </c>
      <c r="J60" s="6">
        <v>35</v>
      </c>
      <c r="K60" s="16">
        <f>((H60*60*60+I60*60+J60)-(H$31*60*60+I$31*60+J$31))</f>
        <v>1235</v>
      </c>
      <c r="L60" s="15">
        <f>M60*60*60+N60*60</f>
        <v>1200</v>
      </c>
      <c r="M60" s="13">
        <f>ROUNDDOWN(K60/60/60, 0)</f>
        <v>0</v>
      </c>
      <c r="N60" s="10">
        <f>ROUNDDOWN((K60 - (M60*60*60))/60, 0)</f>
        <v>20</v>
      </c>
      <c r="O60" s="10">
        <f>K60-L60</f>
        <v>35</v>
      </c>
      <c r="P60" s="5"/>
      <c r="Q60" s="21">
        <f>((M60*60+N60)*60+O60)*100/F60</f>
        <v>1235</v>
      </c>
      <c r="R60" s="22">
        <f>S60*60*60+T60*60</f>
        <v>1200</v>
      </c>
      <c r="S60" s="13">
        <f>ROUNDDOWN(Q60/60/60, 0)</f>
        <v>0</v>
      </c>
      <c r="T60" s="10">
        <f>ROUNDDOWN((Q60 - (S60*60*60))/60, 0)</f>
        <v>20</v>
      </c>
      <c r="U60" s="23">
        <f>Q60-R60</f>
        <v>35</v>
      </c>
      <c r="V60" s="24"/>
      <c r="W60" s="23">
        <v>8</v>
      </c>
    </row>
    <row r="61" spans="1:23" s="17" customFormat="1" ht="15" customHeight="1">
      <c r="A61" s="42" t="s">
        <v>62</v>
      </c>
      <c r="B61" s="42"/>
      <c r="C61" s="42"/>
      <c r="D61" s="42">
        <v>420</v>
      </c>
      <c r="E61" s="42">
        <v>11</v>
      </c>
      <c r="F61" s="38">
        <v>100</v>
      </c>
      <c r="H61" s="6">
        <v>0</v>
      </c>
      <c r="I61" s="6">
        <v>20</v>
      </c>
      <c r="J61" s="6">
        <v>37</v>
      </c>
      <c r="K61" s="16">
        <f>((H61*60*60+I61*60+J61)-(H$31*60*60+I$31*60+J$31))</f>
        <v>1237</v>
      </c>
      <c r="L61" s="15">
        <f>M61*60*60+N61*60</f>
        <v>1200</v>
      </c>
      <c r="M61" s="13">
        <f>ROUNDDOWN(K61/60/60, 0)</f>
        <v>0</v>
      </c>
      <c r="N61" s="10">
        <f>ROUNDDOWN((K61 - (M61*60*60))/60, 0)</f>
        <v>20</v>
      </c>
      <c r="O61" s="10">
        <f>K61-L61</f>
        <v>37</v>
      </c>
      <c r="P61" s="5"/>
      <c r="Q61" s="21">
        <f>((M61*60+N61)*60+O61)*100/F61</f>
        <v>1237</v>
      </c>
      <c r="R61" s="22">
        <f>S61*60*60+T61*60</f>
        <v>1200</v>
      </c>
      <c r="S61" s="13">
        <f>ROUNDDOWN(Q61/60/60, 0)</f>
        <v>0</v>
      </c>
      <c r="T61" s="10">
        <f>ROUNDDOWN((Q61 - (S61*60*60))/60, 0)</f>
        <v>20</v>
      </c>
      <c r="U61" s="23">
        <f>Q61-R61</f>
        <v>37</v>
      </c>
      <c r="V61" s="24"/>
      <c r="W61" s="23">
        <v>9</v>
      </c>
    </row>
    <row r="62" spans="1:23" s="17" customFormat="1">
      <c r="A62" s="42" t="s">
        <v>9</v>
      </c>
      <c r="B62" s="42"/>
      <c r="C62" s="42"/>
      <c r="D62" s="42" t="s">
        <v>66</v>
      </c>
      <c r="E62" s="42">
        <v>5276</v>
      </c>
      <c r="F62" s="38">
        <v>87</v>
      </c>
      <c r="H62" s="6">
        <v>0</v>
      </c>
      <c r="I62" s="6">
        <v>18</v>
      </c>
      <c r="J62" s="6">
        <v>32</v>
      </c>
      <c r="K62" s="16">
        <f>((H62*60*60+I62*60+J62)-(H$31*60*60+I$31*60+J$31))</f>
        <v>1112</v>
      </c>
      <c r="L62" s="15">
        <f>M62*60*60+N62*60</f>
        <v>1080</v>
      </c>
      <c r="M62" s="13">
        <f>ROUNDDOWN(K62/60/60, 0)</f>
        <v>0</v>
      </c>
      <c r="N62" s="10">
        <f>ROUNDDOWN((K62 - (M62*60*60))/60, 0)</f>
        <v>18</v>
      </c>
      <c r="O62" s="10">
        <f>K62-L62</f>
        <v>32</v>
      </c>
      <c r="P62" s="5"/>
      <c r="Q62" s="21">
        <f>((M62*60+N62)*60+O62)*100/F62</f>
        <v>1278.16091954023</v>
      </c>
      <c r="R62" s="22">
        <f>S62*60*60+T62*60</f>
        <v>1260</v>
      </c>
      <c r="S62" s="13">
        <f>ROUNDDOWN(Q62/60/60, 0)</f>
        <v>0</v>
      </c>
      <c r="T62" s="10">
        <f>ROUNDDOWN((Q62 - (S62*60*60))/60, 0)</f>
        <v>21</v>
      </c>
      <c r="U62" s="23">
        <f>Q62-R62</f>
        <v>18.160919540229997</v>
      </c>
      <c r="V62" s="24"/>
      <c r="W62" s="23">
        <v>10</v>
      </c>
    </row>
    <row r="63" spans="1:23" s="17" customFormat="1"/>
  </sheetData>
  <sortState ref="A16:V25">
    <sortCondition ref="Q16:Q25"/>
  </sortState>
  <mergeCells count="21">
    <mergeCell ref="W51:W52"/>
    <mergeCell ref="A52:B52"/>
    <mergeCell ref="A48:C49"/>
    <mergeCell ref="H48:J48"/>
    <mergeCell ref="H51:J51"/>
    <mergeCell ref="M51:O51"/>
    <mergeCell ref="Q51:U51"/>
    <mergeCell ref="A11:C12"/>
    <mergeCell ref="A15:B15"/>
    <mergeCell ref="W14:W15"/>
    <mergeCell ref="W32:W33"/>
    <mergeCell ref="A29:C30"/>
    <mergeCell ref="A33:B33"/>
    <mergeCell ref="H29:J29"/>
    <mergeCell ref="H32:J32"/>
    <mergeCell ref="M32:O32"/>
    <mergeCell ref="Q32:U32"/>
    <mergeCell ref="H11:J11"/>
    <mergeCell ref="H14:J14"/>
    <mergeCell ref="M14:O14"/>
    <mergeCell ref="Q14:U14"/>
  </mergeCells>
  <dataValidations count="3">
    <dataValidation type="whole" allowBlank="1" showInputMessage="1" showErrorMessage="1" prompt="Hours must be in 24-hour Military format" sqref="H31 H16:H25 H13 H34:H43 H50 H53:H62">
      <formula1>0</formula1>
      <formula2>24</formula2>
    </dataValidation>
    <dataValidation type="whole" allowBlank="1" showInputMessage="1" showErrorMessage="1" prompt="Minutes" sqref="I31 I16:I25 I13 I34:I43 I50 I53:I62">
      <formula1>0</formula1>
      <formula2>60</formula2>
    </dataValidation>
    <dataValidation type="whole" allowBlank="1" showInputMessage="1" showErrorMessage="1" prompt="Seconds" sqref="J31 J16:J25 J13 J34:J43 J50 J53:J62">
      <formula1>0</formula1>
      <formula2>60</formula2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1"/>
  <sheetViews>
    <sheetView tabSelected="1" topLeftCell="A6" workbookViewId="0">
      <selection activeCell="K24" sqref="K24"/>
    </sheetView>
  </sheetViews>
  <sheetFormatPr defaultRowHeight="15"/>
  <cols>
    <col min="2" max="2" width="24.140625" customWidth="1"/>
    <col min="3" max="3" width="10.140625" bestFit="1" customWidth="1"/>
    <col min="4" max="4" width="23.85546875" bestFit="1" customWidth="1"/>
    <col min="5" max="5" width="12.5703125" bestFit="1" customWidth="1"/>
    <col min="6" max="6" width="7" bestFit="1" customWidth="1"/>
    <col min="7" max="11" width="9.140625" style="32"/>
  </cols>
  <sheetData>
    <row r="3" spans="1:11">
      <c r="A3" s="54" t="s">
        <v>5</v>
      </c>
      <c r="B3" s="48" t="s">
        <v>10</v>
      </c>
      <c r="C3" s="48"/>
      <c r="D3" s="34" t="s">
        <v>42</v>
      </c>
      <c r="E3" s="34" t="s">
        <v>43</v>
      </c>
      <c r="F3" s="34" t="s">
        <v>11</v>
      </c>
      <c r="G3" s="35" t="s">
        <v>19</v>
      </c>
      <c r="H3" s="35" t="s">
        <v>20</v>
      </c>
      <c r="I3" s="35" t="s">
        <v>21</v>
      </c>
      <c r="J3" s="35" t="s">
        <v>22</v>
      </c>
      <c r="K3" s="35" t="s">
        <v>40</v>
      </c>
    </row>
    <row r="4" spans="1:11" ht="15" customHeight="1">
      <c r="A4" s="54"/>
      <c r="B4" s="36" t="s">
        <v>3</v>
      </c>
      <c r="C4" s="36" t="s">
        <v>4</v>
      </c>
      <c r="D4" s="36"/>
      <c r="E4" s="36" t="s">
        <v>5</v>
      </c>
      <c r="F4" s="36">
        <v>166892</v>
      </c>
      <c r="G4" s="37">
        <v>2</v>
      </c>
      <c r="H4" s="37">
        <v>1</v>
      </c>
      <c r="I4" s="37">
        <v>1</v>
      </c>
      <c r="J4" s="37">
        <f>SUM(G4:I4)</f>
        <v>4</v>
      </c>
      <c r="K4" s="37">
        <v>1</v>
      </c>
    </row>
    <row r="5" spans="1:11">
      <c r="A5" s="54"/>
      <c r="B5" s="38" t="s">
        <v>13</v>
      </c>
      <c r="C5" s="38" t="s">
        <v>14</v>
      </c>
      <c r="D5" s="38"/>
      <c r="E5" s="38" t="s">
        <v>5</v>
      </c>
      <c r="F5" s="38">
        <v>166948</v>
      </c>
      <c r="G5" s="44">
        <v>3</v>
      </c>
      <c r="H5" s="44">
        <v>3</v>
      </c>
      <c r="I5" s="44">
        <v>3</v>
      </c>
      <c r="J5" s="44">
        <f>SUM(G5:I5)</f>
        <v>9</v>
      </c>
      <c r="K5" s="39">
        <v>2</v>
      </c>
    </row>
    <row r="6" spans="1:11">
      <c r="A6" s="54"/>
      <c r="B6" s="36" t="s">
        <v>50</v>
      </c>
      <c r="C6" s="36" t="s">
        <v>51</v>
      </c>
      <c r="D6" s="36"/>
      <c r="E6" s="36" t="s">
        <v>5</v>
      </c>
      <c r="F6" s="36">
        <v>168517</v>
      </c>
      <c r="G6" s="37">
        <v>4</v>
      </c>
      <c r="H6" s="37">
        <v>4</v>
      </c>
      <c r="I6" s="37">
        <v>2</v>
      </c>
      <c r="J6" s="37">
        <f>SUM(G6:I6)</f>
        <v>10</v>
      </c>
      <c r="K6" s="37">
        <v>3</v>
      </c>
    </row>
    <row r="7" spans="1:11">
      <c r="A7" s="54"/>
      <c r="B7" s="38" t="s">
        <v>6</v>
      </c>
      <c r="C7" s="38" t="s">
        <v>12</v>
      </c>
      <c r="D7" s="38"/>
      <c r="E7" s="38" t="s">
        <v>5</v>
      </c>
      <c r="F7" s="38">
        <v>20</v>
      </c>
      <c r="G7" s="44">
        <v>1</v>
      </c>
      <c r="H7" s="44">
        <v>5</v>
      </c>
      <c r="I7" s="44">
        <v>5</v>
      </c>
      <c r="J7" s="44">
        <f>SUM(G7:I7)</f>
        <v>11</v>
      </c>
      <c r="K7" s="39">
        <v>4</v>
      </c>
    </row>
    <row r="8" spans="1:11">
      <c r="A8" s="54"/>
      <c r="B8" s="36" t="s">
        <v>7</v>
      </c>
      <c r="C8" s="36" t="s">
        <v>8</v>
      </c>
      <c r="D8" s="36"/>
      <c r="E8" s="36" t="s">
        <v>5</v>
      </c>
      <c r="F8" s="36">
        <v>161106</v>
      </c>
      <c r="G8" s="37">
        <v>5</v>
      </c>
      <c r="H8" s="37">
        <v>2</v>
      </c>
      <c r="I8" s="37">
        <v>4</v>
      </c>
      <c r="J8" s="37">
        <f>SUM(G8:I8)</f>
        <v>11</v>
      </c>
      <c r="K8" s="37">
        <v>5</v>
      </c>
    </row>
    <row r="9" spans="1:11">
      <c r="A9" s="54"/>
      <c r="B9" s="58" t="s">
        <v>52</v>
      </c>
      <c r="C9" s="58" t="s">
        <v>53</v>
      </c>
      <c r="D9" s="58"/>
      <c r="E9" s="58" t="s">
        <v>5</v>
      </c>
      <c r="F9" s="58">
        <v>4</v>
      </c>
      <c r="G9" s="59">
        <v>6</v>
      </c>
      <c r="H9" s="59">
        <v>6</v>
      </c>
      <c r="I9" s="59">
        <v>6</v>
      </c>
      <c r="J9" s="59">
        <f>SUM(G9:I9)</f>
        <v>18</v>
      </c>
      <c r="K9" s="39">
        <v>6</v>
      </c>
    </row>
    <row r="11" spans="1:11" s="17" customFormat="1" ht="15" customHeight="1">
      <c r="A11" s="55" t="s">
        <v>41</v>
      </c>
      <c r="B11" s="48" t="s">
        <v>10</v>
      </c>
      <c r="C11" s="48"/>
      <c r="D11" s="34" t="s">
        <v>42</v>
      </c>
      <c r="E11" s="34" t="s">
        <v>43</v>
      </c>
      <c r="F11" s="34" t="s">
        <v>11</v>
      </c>
      <c r="G11" s="43" t="s">
        <v>19</v>
      </c>
      <c r="H11" s="43" t="s">
        <v>20</v>
      </c>
      <c r="I11" s="43" t="s">
        <v>21</v>
      </c>
      <c r="J11" s="43" t="s">
        <v>22</v>
      </c>
      <c r="K11" s="43" t="s">
        <v>40</v>
      </c>
    </row>
    <row r="12" spans="1:11">
      <c r="A12" s="56"/>
      <c r="B12" s="36" t="s">
        <v>60</v>
      </c>
      <c r="C12" s="36"/>
      <c r="D12" s="36"/>
      <c r="E12" s="60" t="s">
        <v>61</v>
      </c>
      <c r="F12" s="36">
        <v>158</v>
      </c>
      <c r="G12" s="37">
        <v>3</v>
      </c>
      <c r="H12" s="37">
        <v>6</v>
      </c>
      <c r="I12" s="37">
        <v>3</v>
      </c>
      <c r="J12" s="37">
        <f>SUM(G12:I12)</f>
        <v>12</v>
      </c>
      <c r="K12" s="37">
        <v>1</v>
      </c>
    </row>
    <row r="13" spans="1:11">
      <c r="A13" s="56"/>
      <c r="B13" s="38" t="s">
        <v>55</v>
      </c>
      <c r="C13" s="38" t="s">
        <v>56</v>
      </c>
      <c r="D13" s="38"/>
      <c r="E13" s="61" t="s">
        <v>54</v>
      </c>
      <c r="F13" s="38">
        <v>347</v>
      </c>
      <c r="G13" s="44">
        <v>1</v>
      </c>
      <c r="H13" s="44">
        <v>8</v>
      </c>
      <c r="I13" s="44">
        <v>4</v>
      </c>
      <c r="J13" s="44">
        <f>SUM(G13:I13)</f>
        <v>13</v>
      </c>
      <c r="K13" s="44">
        <v>2</v>
      </c>
    </row>
    <row r="14" spans="1:11">
      <c r="A14" s="56"/>
      <c r="B14" s="36" t="s">
        <v>67</v>
      </c>
      <c r="C14" s="36"/>
      <c r="D14" s="36"/>
      <c r="E14" s="60" t="s">
        <v>68</v>
      </c>
      <c r="F14" s="36">
        <v>77</v>
      </c>
      <c r="G14" s="37">
        <v>10</v>
      </c>
      <c r="H14" s="37">
        <v>3</v>
      </c>
      <c r="I14" s="37">
        <v>1</v>
      </c>
      <c r="J14" s="37">
        <f>SUM(G14:I14)</f>
        <v>14</v>
      </c>
      <c r="K14" s="37">
        <v>3</v>
      </c>
    </row>
    <row r="15" spans="1:11">
      <c r="A15" s="56"/>
      <c r="B15" s="58" t="s">
        <v>78</v>
      </c>
      <c r="C15" s="58"/>
      <c r="D15" s="58"/>
      <c r="E15" s="62" t="s">
        <v>54</v>
      </c>
      <c r="F15" s="58">
        <v>1294</v>
      </c>
      <c r="G15" s="59">
        <v>6</v>
      </c>
      <c r="H15" s="59">
        <v>6</v>
      </c>
      <c r="I15" s="59">
        <v>2</v>
      </c>
      <c r="J15" s="59">
        <f>SUM(G15:I15)</f>
        <v>14</v>
      </c>
      <c r="K15" s="59">
        <v>4</v>
      </c>
    </row>
    <row r="16" spans="1:11">
      <c r="A16" s="56"/>
      <c r="B16" s="36" t="s">
        <v>77</v>
      </c>
      <c r="C16" s="36"/>
      <c r="D16" s="36"/>
      <c r="E16" s="60">
        <v>420</v>
      </c>
      <c r="F16" s="36">
        <v>12</v>
      </c>
      <c r="G16" s="37">
        <v>9</v>
      </c>
      <c r="H16" s="37">
        <v>1</v>
      </c>
      <c r="I16" s="37">
        <v>5</v>
      </c>
      <c r="J16" s="37">
        <f>SUM(G16:I16)</f>
        <v>15</v>
      </c>
      <c r="K16" s="37">
        <v>5</v>
      </c>
    </row>
    <row r="17" spans="1:11">
      <c r="A17" s="56"/>
      <c r="B17" s="38" t="s">
        <v>75</v>
      </c>
      <c r="C17" s="38"/>
      <c r="D17" s="38"/>
      <c r="E17" s="61">
        <v>420</v>
      </c>
      <c r="F17" s="38">
        <v>10</v>
      </c>
      <c r="G17" s="44">
        <v>4</v>
      </c>
      <c r="H17" s="44">
        <v>5</v>
      </c>
      <c r="I17" s="44">
        <v>7</v>
      </c>
      <c r="J17" s="44">
        <f>SUM(G17:I17)</f>
        <v>16</v>
      </c>
      <c r="K17" s="44">
        <v>6</v>
      </c>
    </row>
    <row r="18" spans="1:11">
      <c r="A18" s="56"/>
      <c r="B18" s="36" t="s">
        <v>59</v>
      </c>
      <c r="C18" s="36" t="s">
        <v>74</v>
      </c>
      <c r="D18" s="36"/>
      <c r="E18" s="60">
        <v>420</v>
      </c>
      <c r="F18" s="36">
        <v>7</v>
      </c>
      <c r="G18" s="37">
        <v>5</v>
      </c>
      <c r="H18" s="37">
        <v>4</v>
      </c>
      <c r="I18" s="37">
        <v>8</v>
      </c>
      <c r="J18" s="37">
        <f>SUM(G18:I18)</f>
        <v>17</v>
      </c>
      <c r="K18" s="37">
        <v>7</v>
      </c>
    </row>
    <row r="19" spans="1:11">
      <c r="A19" s="56"/>
      <c r="B19" s="58" t="s">
        <v>76</v>
      </c>
      <c r="C19" s="58"/>
      <c r="D19" s="58"/>
      <c r="E19" s="62">
        <v>420</v>
      </c>
      <c r="F19" s="58">
        <v>11</v>
      </c>
      <c r="G19" s="59">
        <v>7</v>
      </c>
      <c r="H19" s="59">
        <v>2</v>
      </c>
      <c r="I19" s="59">
        <v>9</v>
      </c>
      <c r="J19" s="59">
        <f>SUM(G19:I19)</f>
        <v>18</v>
      </c>
      <c r="K19" s="59">
        <v>8</v>
      </c>
    </row>
    <row r="20" spans="1:11">
      <c r="A20" s="56"/>
      <c r="B20" s="36" t="s">
        <v>79</v>
      </c>
      <c r="C20" s="36"/>
      <c r="D20" s="36"/>
      <c r="E20" s="60" t="s">
        <v>66</v>
      </c>
      <c r="F20" s="36">
        <v>5276</v>
      </c>
      <c r="G20" s="37">
        <v>2</v>
      </c>
      <c r="H20" s="37">
        <v>10</v>
      </c>
      <c r="I20" s="37">
        <v>10</v>
      </c>
      <c r="J20" s="37">
        <f>SUM(G20:I20)</f>
        <v>22</v>
      </c>
      <c r="K20" s="37">
        <v>9</v>
      </c>
    </row>
    <row r="21" spans="1:11">
      <c r="A21" s="57"/>
      <c r="B21" s="38" t="s">
        <v>63</v>
      </c>
      <c r="C21" s="38" t="s">
        <v>64</v>
      </c>
      <c r="D21" s="38"/>
      <c r="E21" s="61" t="s">
        <v>0</v>
      </c>
      <c r="F21" s="38">
        <v>13600</v>
      </c>
      <c r="G21" s="44">
        <v>8</v>
      </c>
      <c r="H21" s="44">
        <v>9</v>
      </c>
      <c r="I21" s="44">
        <v>6</v>
      </c>
      <c r="J21" s="44">
        <f>SUM(G21:I21)</f>
        <v>23</v>
      </c>
      <c r="K21" s="44">
        <v>10</v>
      </c>
    </row>
  </sheetData>
  <sortState ref="B12:J21">
    <sortCondition ref="J12:J21"/>
  </sortState>
  <mergeCells count="4">
    <mergeCell ref="B3:C3"/>
    <mergeCell ref="A3:A9"/>
    <mergeCell ref="B11:C11"/>
    <mergeCell ref="A11:A21"/>
  </mergeCells>
  <pageMargins left="0.7" right="0.7" top="0.75" bottom="0.75" header="0.3" footer="0.3"/>
  <pageSetup scale="7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Portsmouth 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Yurko</dc:creator>
  <cp:lastModifiedBy>Kristi Yurko</cp:lastModifiedBy>
  <cp:lastPrinted>2014-09-29T00:14:43Z</cp:lastPrinted>
  <dcterms:created xsi:type="dcterms:W3CDTF">2014-09-27T17:37:27Z</dcterms:created>
  <dcterms:modified xsi:type="dcterms:W3CDTF">2015-08-08T00:38:31Z</dcterms:modified>
</cp:coreProperties>
</file>